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orante\Desktop\Datos abiertos\"/>
    </mc:Choice>
  </mc:AlternateContent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Hoja1!$A$11:$K$166</definedName>
    <definedName name="_xlnm.Print_Titles" localSheetId="0">Hoja1!$1:$10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1" i="1" l="1"/>
  <c r="B108" i="1" l="1"/>
  <c r="G136" i="1" l="1"/>
  <c r="F136" i="1"/>
  <c r="E136" i="1"/>
  <c r="D136" i="1"/>
  <c r="C136" i="1"/>
  <c r="B136" i="1"/>
  <c r="H125" i="1" l="1"/>
  <c r="G125" i="1"/>
  <c r="E125" i="1"/>
  <c r="D125" i="1"/>
  <c r="C125" i="1"/>
  <c r="B125" i="1"/>
  <c r="C114" i="1"/>
  <c r="D114" i="1"/>
  <c r="E114" i="1"/>
  <c r="F114" i="1"/>
  <c r="G114" i="1"/>
  <c r="H114" i="1"/>
  <c r="I114" i="1"/>
  <c r="B114" i="1"/>
  <c r="I34" i="1"/>
  <c r="J34" i="1"/>
  <c r="H136" i="1" l="1"/>
  <c r="I125" i="1"/>
  <c r="F125" i="1"/>
  <c r="H103" i="1"/>
  <c r="F103" i="1"/>
  <c r="D103" i="1"/>
  <c r="J68" i="1"/>
  <c r="J63" i="1"/>
  <c r="J57" i="1"/>
  <c r="K147" i="1"/>
  <c r="J147" i="1"/>
  <c r="I147" i="1"/>
  <c r="J45" i="1"/>
  <c r="E137" i="1" l="1"/>
  <c r="D137" i="1"/>
  <c r="C137" i="1"/>
  <c r="B137" i="1"/>
  <c r="G137" i="1"/>
  <c r="F137" i="1"/>
  <c r="C126" i="1"/>
  <c r="B126" i="1"/>
  <c r="E126" i="1"/>
  <c r="D126" i="1"/>
  <c r="G126" i="1"/>
  <c r="H126" i="1"/>
  <c r="J114" i="1"/>
  <c r="G25" i="1"/>
  <c r="G21" i="1"/>
  <c r="G20" i="1"/>
  <c r="I115" i="1" l="1"/>
  <c r="H115" i="1"/>
  <c r="G115" i="1"/>
  <c r="F115" i="1"/>
  <c r="E115" i="1"/>
  <c r="D115" i="1"/>
  <c r="C115" i="1"/>
  <c r="B115" i="1"/>
  <c r="G134" i="1"/>
  <c r="G132" i="1"/>
  <c r="G130" i="1"/>
  <c r="C81" i="1"/>
  <c r="C80" i="1"/>
  <c r="C79" i="1"/>
  <c r="C78" i="1"/>
  <c r="C77" i="1"/>
  <c r="C76" i="1"/>
  <c r="K68" i="1"/>
  <c r="K63" i="1"/>
  <c r="K57" i="1"/>
  <c r="K45" i="1"/>
  <c r="K34" i="1" l="1"/>
  <c r="G19" i="1" s="1"/>
  <c r="F108" i="1" l="1"/>
  <c r="E81" i="1" l="1"/>
  <c r="E80" i="1"/>
  <c r="E79" i="1"/>
  <c r="E78" i="1"/>
  <c r="E77" i="1"/>
  <c r="E76" i="1"/>
  <c r="F147" i="1" l="1"/>
  <c r="E147" i="1"/>
  <c r="D147" i="1"/>
  <c r="C147" i="1"/>
  <c r="G119" i="1"/>
  <c r="F134" i="1"/>
  <c r="E134" i="1"/>
  <c r="D134" i="1"/>
  <c r="C134" i="1"/>
  <c r="B134" i="1"/>
  <c r="F132" i="1"/>
  <c r="E132" i="1"/>
  <c r="D132" i="1"/>
  <c r="C132" i="1"/>
  <c r="B132" i="1"/>
  <c r="F130" i="1"/>
  <c r="E130" i="1"/>
  <c r="D130" i="1"/>
  <c r="C130" i="1"/>
  <c r="B130" i="1"/>
  <c r="H123" i="1"/>
  <c r="E123" i="1"/>
  <c r="D123" i="1"/>
  <c r="C123" i="1"/>
  <c r="G123" i="1"/>
  <c r="H121" i="1"/>
  <c r="G121" i="1"/>
  <c r="H119" i="1"/>
  <c r="B123" i="1"/>
  <c r="E121" i="1"/>
  <c r="D121" i="1"/>
  <c r="C121" i="1"/>
  <c r="B121" i="1"/>
  <c r="E119" i="1"/>
  <c r="D119" i="1"/>
  <c r="C119" i="1"/>
  <c r="B119" i="1"/>
  <c r="C112" i="1"/>
  <c r="D112" i="1"/>
  <c r="E112" i="1"/>
  <c r="F112" i="1"/>
  <c r="G112" i="1"/>
  <c r="H112" i="1"/>
  <c r="I112" i="1"/>
  <c r="B112" i="1"/>
  <c r="C110" i="1"/>
  <c r="D110" i="1"/>
  <c r="E110" i="1"/>
  <c r="F110" i="1"/>
  <c r="G110" i="1"/>
  <c r="H110" i="1"/>
  <c r="I110" i="1"/>
  <c r="B110" i="1"/>
  <c r="C108" i="1"/>
  <c r="D108" i="1"/>
  <c r="E108" i="1"/>
  <c r="G108" i="1"/>
  <c r="H108" i="1"/>
  <c r="I108" i="1"/>
  <c r="I82" i="1"/>
  <c r="D82" i="1"/>
  <c r="C82" i="1"/>
  <c r="G57" i="1"/>
  <c r="F57" i="1"/>
  <c r="E57" i="1"/>
  <c r="I68" i="1"/>
  <c r="H68" i="1"/>
  <c r="G68" i="1"/>
  <c r="F68" i="1"/>
  <c r="E68" i="1"/>
  <c r="D68" i="1"/>
  <c r="C68" i="1"/>
  <c r="I63" i="1"/>
  <c r="H63" i="1"/>
  <c r="G63" i="1"/>
  <c r="F63" i="1"/>
  <c r="E63" i="1"/>
  <c r="D63" i="1"/>
  <c r="C63" i="1"/>
  <c r="D57" i="1"/>
  <c r="C57" i="1"/>
  <c r="J112" i="1" l="1"/>
  <c r="E82" i="1"/>
  <c r="G22" i="1" s="1"/>
  <c r="J110" i="1"/>
  <c r="H132" i="1"/>
  <c r="H134" i="1"/>
  <c r="H130" i="1"/>
  <c r="I121" i="1"/>
  <c r="F119" i="1"/>
  <c r="I123" i="1"/>
  <c r="F121" i="1"/>
  <c r="F123" i="1"/>
  <c r="I119" i="1"/>
  <c r="J108" i="1"/>
  <c r="G45" i="1"/>
  <c r="F45" i="1"/>
  <c r="E45" i="1"/>
  <c r="D45" i="1"/>
  <c r="C45" i="1"/>
  <c r="H34" i="1"/>
  <c r="G34" i="1"/>
  <c r="F34" i="1"/>
  <c r="E34" i="1"/>
  <c r="D34" i="1"/>
  <c r="C34" i="1"/>
  <c r="E122" i="1" l="1"/>
  <c r="B122" i="1"/>
  <c r="D122" i="1"/>
  <c r="C122" i="1"/>
  <c r="C124" i="1"/>
  <c r="B124" i="1"/>
  <c r="E124" i="1"/>
  <c r="D124" i="1"/>
  <c r="H124" i="1"/>
  <c r="G124" i="1"/>
  <c r="G122" i="1"/>
  <c r="H122" i="1"/>
  <c r="H120" i="1"/>
  <c r="G120" i="1"/>
  <c r="C120" i="1"/>
  <c r="B120" i="1"/>
  <c r="E120" i="1"/>
  <c r="D120" i="1"/>
  <c r="G133" i="1"/>
  <c r="C133" i="1"/>
  <c r="F133" i="1"/>
  <c r="B133" i="1"/>
  <c r="E133" i="1"/>
  <c r="D133" i="1"/>
  <c r="G135" i="1"/>
  <c r="F135" i="1"/>
  <c r="B135" i="1"/>
  <c r="C135" i="1"/>
  <c r="E135" i="1"/>
  <c r="D135" i="1"/>
  <c r="G131" i="1"/>
  <c r="D131" i="1"/>
  <c r="C131" i="1"/>
  <c r="F131" i="1"/>
  <c r="B131" i="1"/>
  <c r="E131" i="1"/>
  <c r="I109" i="1"/>
  <c r="E109" i="1"/>
  <c r="H109" i="1"/>
  <c r="D109" i="1"/>
  <c r="B109" i="1"/>
  <c r="G109" i="1"/>
  <c r="C109" i="1"/>
  <c r="F109" i="1"/>
  <c r="I111" i="1"/>
  <c r="E111" i="1"/>
  <c r="H111" i="1"/>
  <c r="D111" i="1"/>
  <c r="B111" i="1"/>
  <c r="G111" i="1"/>
  <c r="C111" i="1"/>
  <c r="F111" i="1"/>
  <c r="I113" i="1"/>
  <c r="E113" i="1"/>
  <c r="H113" i="1"/>
  <c r="D113" i="1"/>
  <c r="B113" i="1"/>
  <c r="G113" i="1"/>
  <c r="C113" i="1"/>
  <c r="F113" i="1"/>
  <c r="G26" i="1" l="1"/>
  <c r="G23" i="1"/>
  <c r="C13" i="1" l="1"/>
  <c r="H147" i="1" l="1"/>
  <c r="I57" i="1" l="1"/>
  <c r="H57" i="1"/>
  <c r="G147" i="1" l="1"/>
  <c r="I45" i="1"/>
  <c r="H45" i="1"/>
  <c r="I13" i="1" l="1"/>
  <c r="H99" i="1" l="1"/>
  <c r="F99" i="1"/>
  <c r="D99" i="1"/>
  <c r="C14" i="1" l="1"/>
  <c r="A13" i="1" l="1"/>
  <c r="G13" i="1"/>
  <c r="G16" i="1"/>
  <c r="B8" i="1"/>
  <c r="H101" i="1" l="1"/>
  <c r="H97" i="1"/>
  <c r="F101" i="1"/>
  <c r="F97" i="1"/>
  <c r="D97" i="1"/>
</calcChain>
</file>

<file path=xl/sharedStrings.xml><?xml version="1.0" encoding="utf-8"?>
<sst xmlns="http://schemas.openxmlformats.org/spreadsheetml/2006/main" count="214" uniqueCount="127">
  <si>
    <t>Matrícula Total</t>
  </si>
  <si>
    <t>Nación</t>
  </si>
  <si>
    <t>Nivel de Formación</t>
  </si>
  <si>
    <t>Técnica Profesional</t>
  </si>
  <si>
    <t>Tecnológica</t>
  </si>
  <si>
    <t>Universitaria</t>
  </si>
  <si>
    <t>Especialización</t>
  </si>
  <si>
    <t>Maestría</t>
  </si>
  <si>
    <t>Doctorado</t>
  </si>
  <si>
    <t>Total General</t>
  </si>
  <si>
    <t>Salarios</t>
  </si>
  <si>
    <t>Medio</t>
  </si>
  <si>
    <t>Bajo</t>
  </si>
  <si>
    <t>ESTADISTICAS GENERALES DE EDUCACIÓN SUPERIOR</t>
  </si>
  <si>
    <t>Inscritos</t>
  </si>
  <si>
    <t>Admitidos</t>
  </si>
  <si>
    <t>Primer Curso</t>
  </si>
  <si>
    <t>DOCTORADO</t>
  </si>
  <si>
    <t>ESPECIALIZACIÓN</t>
  </si>
  <si>
    <t>TIEMPO COMPLETO</t>
  </si>
  <si>
    <t>Semestre</t>
  </si>
  <si>
    <t>[0,1) salarios mínimos</t>
  </si>
  <si>
    <t>[1,2) salarios mínimos</t>
  </si>
  <si>
    <t>[2,3) salarios mínimos</t>
  </si>
  <si>
    <t>[3,5) salarios mínimos</t>
  </si>
  <si>
    <t>[5,7) salarios mínimos</t>
  </si>
  <si>
    <t>[7,10) salarios mínimos</t>
  </si>
  <si>
    <t>[10,) salarios mínimos</t>
  </si>
  <si>
    <t>SECTOR</t>
  </si>
  <si>
    <t>MAESTRÍA</t>
  </si>
  <si>
    <t>CARACTER</t>
  </si>
  <si>
    <t>Alto</t>
  </si>
  <si>
    <t>TOTAL</t>
  </si>
  <si>
    <t>UNIVERSITARIO</t>
  </si>
  <si>
    <t>TÉCNICO PROFESIONAL</t>
  </si>
  <si>
    <t>CÁTEDRA</t>
  </si>
  <si>
    <t>Matrícula por nivel de formación</t>
  </si>
  <si>
    <t>Variables Poblacionales</t>
  </si>
  <si>
    <t>Graduados por nivel de formación</t>
  </si>
  <si>
    <t>Vinculación al mercado laboral de recién graduados</t>
  </si>
  <si>
    <t>No. De SECCIONALES</t>
  </si>
  <si>
    <t>ACREDITACIÓN</t>
  </si>
  <si>
    <t>Resumen de Estadísticas</t>
  </si>
  <si>
    <t>Matrícula Pregrado</t>
  </si>
  <si>
    <t>Matrícula Posgrado</t>
  </si>
  <si>
    <t>Proporción de matrícula atendida en programas con acreditación de alta calidad</t>
  </si>
  <si>
    <t>Número de programas académicos con reporte de matrícula</t>
  </si>
  <si>
    <t>Número de municipios con reporte de matrícula atendida por la IES</t>
  </si>
  <si>
    <t>Porcentaje de estudiantes nuevos con ingresos familiares entre 0 y 2 SMLV</t>
  </si>
  <si>
    <t>Pregrado</t>
  </si>
  <si>
    <t>Posgrado</t>
  </si>
  <si>
    <t>Matrícula por área de conocimiento</t>
  </si>
  <si>
    <t>Agronomía, veterinaria y afines</t>
  </si>
  <si>
    <t>Ciencias de la educación</t>
  </si>
  <si>
    <t>Matemáticas y ciencias naturales</t>
  </si>
  <si>
    <t>Matrícula por metodología</t>
  </si>
  <si>
    <t>Presencial</t>
  </si>
  <si>
    <t>Distancia (Tradicional)</t>
  </si>
  <si>
    <t>Distancia (Virtual)</t>
  </si>
  <si>
    <t>Matrícula por sexo</t>
  </si>
  <si>
    <t>Hombre</t>
  </si>
  <si>
    <t>Mujer</t>
  </si>
  <si>
    <t>Sexo</t>
  </si>
  <si>
    <t>Metodología</t>
  </si>
  <si>
    <t>Área de conocimiento</t>
  </si>
  <si>
    <t>Nivel</t>
  </si>
  <si>
    <t>%</t>
  </si>
  <si>
    <t>Programas</t>
  </si>
  <si>
    <t>Total IES</t>
  </si>
  <si>
    <t>Técnica y Tecnológica</t>
  </si>
  <si>
    <t>TECNÓLOGO</t>
  </si>
  <si>
    <t>DOCENTE SIN TÍTULO</t>
  </si>
  <si>
    <t>MEDIO TIEMPO O PARCIAL</t>
  </si>
  <si>
    <t>TÉRMINO INDEFINIDO</t>
  </si>
  <si>
    <t>TÉRMINO FIJO</t>
  </si>
  <si>
    <t>HORAS</t>
  </si>
  <si>
    <t>SIN INFORMACIÓN</t>
  </si>
  <si>
    <t>Porcentaje de vinculación al sector formal para recién graduados de programas de pregrado</t>
  </si>
  <si>
    <t>Fuente: MEN (SNIES)</t>
  </si>
  <si>
    <t>Matrícula por nivel académico</t>
  </si>
  <si>
    <t>Nivel académico</t>
  </si>
  <si>
    <t>Nivel de formación</t>
  </si>
  <si>
    <t>Fuente: MEN (Sistema Nacional de Información de Educación Superior - SNIES, Sistema para la Prevención de la Deserción en las IES - SPADIES, Observatorio Laboral de la Educación - OLE)</t>
  </si>
  <si>
    <t>Bellas artes</t>
  </si>
  <si>
    <t>Ciencias de la salud</t>
  </si>
  <si>
    <t>Ciencias sociales y humanas</t>
  </si>
  <si>
    <t>Ingeniería arquitectura urbanismo</t>
  </si>
  <si>
    <t>Matrícula en programas con acreditación de alta calidad por nivel de formación</t>
  </si>
  <si>
    <t>Mat. Total</t>
  </si>
  <si>
    <t>Mat. Acreditada</t>
  </si>
  <si>
    <t>Fuente: MEN (SPADIES)</t>
  </si>
  <si>
    <t>Programas que reportan matrícula por nivel de formación</t>
  </si>
  <si>
    <t>Nivel de desempeño</t>
  </si>
  <si>
    <t>ii. Reporte de docentes por nivel de formación</t>
  </si>
  <si>
    <t>Año</t>
  </si>
  <si>
    <t>MUJER</t>
  </si>
  <si>
    <t>HOMBRE</t>
  </si>
  <si>
    <t>iii. Reporte de docentes por dedicación y sexo</t>
  </si>
  <si>
    <t>iv. Reporte de docentes por tipo de contrato</t>
  </si>
  <si>
    <t>Fuente: MEN - OLE</t>
  </si>
  <si>
    <r>
      <t>Vinculación 2011
(</t>
    </r>
    <r>
      <rPr>
        <b/>
        <sz val="10"/>
        <color theme="1"/>
        <rFont val="Calibri"/>
        <family val="2"/>
        <scheme val="minor"/>
      </rPr>
      <t>Graduados 2010)</t>
    </r>
  </si>
  <si>
    <r>
      <t>Vinculación 2012
(</t>
    </r>
    <r>
      <rPr>
        <b/>
        <sz val="10"/>
        <color theme="1"/>
        <rFont val="Calibri"/>
        <family val="2"/>
        <scheme val="minor"/>
      </rPr>
      <t>Graduados 2011)</t>
    </r>
  </si>
  <si>
    <r>
      <t>Vinculación 2013
(</t>
    </r>
    <r>
      <rPr>
        <b/>
        <sz val="10"/>
        <color theme="1"/>
        <rFont val="Calibri"/>
        <family val="2"/>
        <scheme val="minor"/>
      </rPr>
      <t>Graduados 2012)</t>
    </r>
  </si>
  <si>
    <r>
      <t>Vinculación 2014
(</t>
    </r>
    <r>
      <rPr>
        <b/>
        <sz val="10"/>
        <color theme="1"/>
        <rFont val="Calibri"/>
        <family val="2"/>
        <scheme val="minor"/>
      </rPr>
      <t>Graduados 2013)</t>
    </r>
  </si>
  <si>
    <r>
      <t>Vinculación 2015
(</t>
    </r>
    <r>
      <rPr>
        <b/>
        <sz val="10"/>
        <color theme="1"/>
        <rFont val="Calibri"/>
        <family val="2"/>
        <scheme val="minor"/>
      </rPr>
      <t>Graduados 2014)</t>
    </r>
  </si>
  <si>
    <t>Ingreso promedio de enganche de los recién graduados según máximo nivel de formación</t>
  </si>
  <si>
    <t>Economía administración contad.</t>
  </si>
  <si>
    <t>NO</t>
  </si>
  <si>
    <t>Tasa</t>
  </si>
  <si>
    <t>Tasa de deserción de período por nivel de formación - 2016</t>
  </si>
  <si>
    <t>Distribución estudiantes nuevos según resultados Pruebas SABER 11 - 2016</t>
  </si>
  <si>
    <t>Sin clasificar</t>
  </si>
  <si>
    <t>OCASIONAL</t>
  </si>
  <si>
    <t>AD HONOREM</t>
  </si>
  <si>
    <r>
      <t>Vinculación 2016
(</t>
    </r>
    <r>
      <rPr>
        <b/>
        <sz val="10"/>
        <color theme="1"/>
        <rFont val="Calibri"/>
        <family val="2"/>
        <scheme val="minor"/>
      </rPr>
      <t>Graduados 2015)</t>
    </r>
  </si>
  <si>
    <t>Tasa de deserción anual universitaria</t>
  </si>
  <si>
    <t>Distribución de estudiantes nuevos según ingresos de las familias - 2016</t>
  </si>
  <si>
    <t>i. Reporte de Inscripciones, Admisiones y matriculados en primer curso</t>
  </si>
  <si>
    <t>Fuente: MEN (SNIES). Para 2016 y 2017 los datos corresponden al total de inscripciones y admisiones realizadas; una misma persona puede presentar una o varias inscripciones o admisiones.</t>
  </si>
  <si>
    <t>Información año 2018</t>
  </si>
  <si>
    <r>
      <t xml:space="preserve">Vinculación 2011
</t>
    </r>
    <r>
      <rPr>
        <b/>
        <sz val="11"/>
        <color theme="1"/>
        <rFont val="Calibri"/>
        <family val="2"/>
        <scheme val="minor"/>
      </rPr>
      <t>(Graduados 2010)</t>
    </r>
  </si>
  <si>
    <t>La información suministrada corresponde al reporte realizado por las instituciones de educación superior - Información 2018 con corte a junio de 2019</t>
  </si>
  <si>
    <t>CORPORACION UNIVERSITARIA REMINGTON</t>
  </si>
  <si>
    <t>P</t>
  </si>
  <si>
    <t>I.U./E.T</t>
  </si>
  <si>
    <t>-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</si>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</sst>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sz val="14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26"/>
      <color theme="1" tint="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20"/>
      <color rgb="FF3366CC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5">
    <border>
      <left/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medium">
        <color rgb="FF3366CC"/>
      </left>
      <right style="hair">
        <color theme="0" tint="-0.34998626667073579"/>
      </right>
      <top style="medium">
        <color rgb="FF3366CC"/>
      </top>
      <bottom/>
      <diagonal/>
    </border>
    <border>
      <left style="hair">
        <color theme="0" tint="-0.34998626667073579"/>
      </left>
      <right style="medium">
        <color rgb="FF3366CC"/>
      </right>
      <top style="medium">
        <color rgb="FF3366CC"/>
      </top>
      <bottom/>
      <diagonal/>
    </border>
    <border>
      <left style="medium">
        <color rgb="FF3366CC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medium">
        <color rgb="FF3366CC"/>
      </right>
      <top/>
      <bottom/>
      <diagonal/>
    </border>
    <border>
      <left style="medium">
        <color rgb="FF3366CC"/>
      </left>
      <right style="hair">
        <color theme="0" tint="-0.34998626667073579"/>
      </right>
      <top/>
      <bottom style="medium">
        <color rgb="FF3366CC"/>
      </bottom>
      <diagonal/>
    </border>
    <border>
      <left style="hair">
        <color theme="0" tint="-0.34998626667073579"/>
      </left>
      <right style="medium">
        <color rgb="FF3366CC"/>
      </right>
      <top/>
      <bottom style="medium">
        <color rgb="FF3366CC"/>
      </bottom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rgb="FF3366CC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rgb="FF3366CC"/>
      </right>
      <top style="medium">
        <color rgb="FF3366CC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rgb="FF3366CC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rgb="FF3366CC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rgb="FF3366CC"/>
      </left>
      <right style="hair">
        <color theme="0" tint="-0.34998626667073579"/>
      </right>
      <top style="hair">
        <color theme="0" tint="-0.34998626667073579"/>
      </top>
      <bottom style="medium">
        <color rgb="FF3366CC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rgb="FF3366CC"/>
      </bottom>
      <diagonal/>
    </border>
    <border>
      <left style="hair">
        <color theme="0" tint="-0.34998626667073579"/>
      </left>
      <right style="medium">
        <color rgb="FF3366CC"/>
      </right>
      <top style="hair">
        <color theme="0" tint="-0.34998626667073579"/>
      </top>
      <bottom style="medium">
        <color rgb="FF3366CC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medium">
        <color rgb="FF3366CC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rgb="FF3366CC"/>
      </left>
      <right style="medium">
        <color rgb="FF3366CC"/>
      </right>
      <top style="medium">
        <color rgb="FF3366CC"/>
      </top>
      <bottom style="medium">
        <color rgb="FF3366CC"/>
      </bottom>
      <diagonal/>
    </border>
    <border>
      <left style="hair">
        <color theme="0" tint="-0.34998626667073579"/>
      </left>
      <right/>
      <top style="medium">
        <color rgb="FF3366CC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medium">
        <color rgb="FF3366CC"/>
      </bottom>
      <diagonal/>
    </border>
    <border>
      <left style="medium">
        <color rgb="FF3366CC"/>
      </left>
      <right style="hair">
        <color theme="0" tint="-0.34998626667073579"/>
      </right>
      <top style="medium">
        <color rgb="FF3366CC"/>
      </top>
      <bottom style="hair">
        <color theme="0" tint="-0.34998626667073579"/>
      </bottom>
      <diagonal/>
    </border>
    <border>
      <left style="medium">
        <color rgb="FF3366CC"/>
      </left>
      <right/>
      <top style="medium">
        <color rgb="FF3366CC"/>
      </top>
      <bottom style="medium">
        <color rgb="FF3366CC"/>
      </bottom>
      <diagonal/>
    </border>
    <border>
      <left/>
      <right style="medium">
        <color rgb="FF3366CC"/>
      </right>
      <top style="medium">
        <color rgb="FF3366CC"/>
      </top>
      <bottom style="medium">
        <color rgb="FF3366CC"/>
      </bottom>
      <diagonal/>
    </border>
    <border>
      <left/>
      <right/>
      <top style="medium">
        <color rgb="FF3366CC"/>
      </top>
      <bottom style="medium">
        <color rgb="FF3366CC"/>
      </bottom>
      <diagonal/>
    </border>
    <border>
      <left style="medium">
        <color rgb="FF3366CC"/>
      </left>
      <right style="hair">
        <color theme="0" tint="-0.499984740745262"/>
      </right>
      <top style="medium">
        <color rgb="FF3366CC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rgb="FF3366CC"/>
      </right>
      <top style="medium">
        <color rgb="FF3366CC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rgb="FF3366CC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medium">
        <color rgb="FF3366CC"/>
      </top>
      <bottom style="hair">
        <color theme="0" tint="-0.499984740745262"/>
      </bottom>
      <diagonal/>
    </border>
    <border>
      <left style="medium">
        <color rgb="FF3366CC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rgb="FF3366CC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rgb="FF3366CC"/>
      </left>
      <right style="hair">
        <color theme="0" tint="-0.499984740745262"/>
      </right>
      <top style="hair">
        <color theme="0" tint="-0.499984740745262"/>
      </top>
      <bottom style="medium">
        <color rgb="FF3366CC"/>
      </bottom>
      <diagonal/>
    </border>
    <border>
      <left style="hair">
        <color theme="0" tint="-0.499984740745262"/>
      </left>
      <right style="medium">
        <color rgb="FF3366CC"/>
      </right>
      <top style="hair">
        <color theme="0" tint="-0.499984740745262"/>
      </top>
      <bottom style="medium">
        <color rgb="FF3366CC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rgb="FF3366CC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rgb="FF3366CC"/>
      </bottom>
      <diagonal/>
    </border>
    <border>
      <left style="medium">
        <color rgb="FF3366CC"/>
      </left>
      <right style="hair">
        <color theme="0" tint="-0.34998626667073579"/>
      </right>
      <top style="medium">
        <color rgb="FF3366CC"/>
      </top>
      <bottom style="medium">
        <color rgb="FF3366CC"/>
      </bottom>
      <diagonal/>
    </border>
    <border>
      <left style="hair">
        <color theme="0" tint="-0.34998626667073579"/>
      </left>
      <right style="medium">
        <color rgb="FF3366CC"/>
      </right>
      <top style="medium">
        <color rgb="FF3366CC"/>
      </top>
      <bottom style="medium">
        <color rgb="FF3366CC"/>
      </bottom>
      <diagonal/>
    </border>
    <border>
      <left style="medium">
        <color rgb="FF3366CC"/>
      </left>
      <right style="medium">
        <color rgb="FF3366CC"/>
      </right>
      <top style="medium">
        <color rgb="FF3366CC"/>
      </top>
      <bottom style="hair">
        <color theme="0" tint="-0.499984740745262"/>
      </bottom>
      <diagonal/>
    </border>
    <border>
      <left style="medium">
        <color rgb="FF3366CC"/>
      </left>
      <right style="medium">
        <color rgb="FF3366CC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rgb="FF3366CC"/>
      </left>
      <right style="medium">
        <color rgb="FF3366CC"/>
      </right>
      <top style="hair">
        <color theme="0" tint="-0.499984740745262"/>
      </top>
      <bottom style="medium">
        <color rgb="FF3366CC"/>
      </bottom>
      <diagonal/>
    </border>
    <border>
      <left style="medium">
        <color rgb="FF3366CC"/>
      </left>
      <right/>
      <top style="medium">
        <color rgb="FF3366CC"/>
      </top>
      <bottom style="hair">
        <color theme="0" tint="-0.34998626667073579"/>
      </bottom>
      <diagonal/>
    </border>
    <border>
      <left/>
      <right style="medium">
        <color rgb="FF3366CC"/>
      </right>
      <top style="medium">
        <color rgb="FF3366CC"/>
      </top>
      <bottom style="hair">
        <color theme="0" tint="-0.34998626667073579"/>
      </bottom>
      <diagonal/>
    </border>
    <border>
      <left style="medium">
        <color rgb="FF3366CC"/>
      </left>
      <right style="medium">
        <color rgb="FF3366CC"/>
      </right>
      <top style="medium">
        <color rgb="FF3366CC"/>
      </top>
      <bottom style="hair">
        <color theme="0" tint="-0.34998626667073579"/>
      </bottom>
      <diagonal/>
    </border>
    <border>
      <left style="medium">
        <color rgb="FF3366CC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rgb="FF3366CC"/>
      </left>
      <right style="medium">
        <color rgb="FF3366CC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rgb="FF3366CC"/>
      </left>
      <right/>
      <top style="hair">
        <color theme="0" tint="-0.34998626667073579"/>
      </top>
      <bottom style="medium">
        <color rgb="FF3366CC"/>
      </bottom>
      <diagonal/>
    </border>
    <border>
      <left/>
      <right style="medium">
        <color rgb="FF3366CC"/>
      </right>
      <top style="hair">
        <color theme="0" tint="-0.34998626667073579"/>
      </top>
      <bottom style="medium">
        <color rgb="FF3366CC"/>
      </bottom>
      <diagonal/>
    </border>
    <border>
      <left style="medium">
        <color rgb="FF3366CC"/>
      </left>
      <right style="medium">
        <color rgb="FF3366CC"/>
      </right>
      <top style="hair">
        <color theme="0" tint="-0.34998626667073579"/>
      </top>
      <bottom style="medium">
        <color rgb="FF3366CC"/>
      </bottom>
      <diagonal/>
    </border>
    <border>
      <left/>
      <right/>
      <top style="medium">
        <color rgb="FF3366CC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medium">
        <color rgb="FF3366CC"/>
      </bottom>
      <diagonal/>
    </border>
    <border>
      <left style="medium">
        <color rgb="FF3366CC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medium">
        <color rgb="FF3366CC"/>
      </right>
      <top style="hair">
        <color theme="0" tint="-0.34998626667073579"/>
      </top>
      <bottom style="thin">
        <color theme="0" tint="-0.34998626667073579"/>
      </bottom>
      <diagonal/>
    </border>
    <border>
      <left style="medium">
        <color rgb="FF3366CC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rgb="FF3366CC"/>
      </right>
      <top style="thin">
        <color theme="0" tint="-0.34998626667073579"/>
      </top>
      <bottom style="hair">
        <color theme="0" tint="-0.34998626667073579"/>
      </bottom>
      <diagonal/>
    </border>
    <border>
      <left style="medium">
        <color rgb="FF3366CC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rgb="FF3366CC"/>
      </right>
      <top/>
      <bottom style="hair">
        <color theme="0" tint="-0.34998626667073579"/>
      </bottom>
      <diagonal/>
    </border>
    <border>
      <left style="medium">
        <color rgb="FF3366CC"/>
      </left>
      <right/>
      <top style="medium">
        <color rgb="FF3366CC"/>
      </top>
      <bottom/>
      <diagonal/>
    </border>
    <border>
      <left/>
      <right/>
      <top style="medium">
        <color rgb="FF3366CC"/>
      </top>
      <bottom/>
      <diagonal/>
    </border>
    <border>
      <left style="medium">
        <color rgb="FF3366CC"/>
      </left>
      <right style="medium">
        <color rgb="FF3366CC"/>
      </right>
      <top/>
      <bottom style="hair">
        <color theme="0" tint="-0.34998626667073579"/>
      </bottom>
      <diagonal/>
    </border>
    <border>
      <left style="medium">
        <color rgb="FF3366CC"/>
      </left>
      <right style="medium">
        <color rgb="FF3366CC"/>
      </right>
      <top style="hair">
        <color theme="0" tint="-0.34998626667073579"/>
      </top>
      <bottom/>
      <diagonal/>
    </border>
    <border>
      <left style="medium">
        <color rgb="FF3366CC"/>
      </left>
      <right style="medium">
        <color rgb="FF3366CC"/>
      </right>
      <top style="thin">
        <color theme="0" tint="-0.34998626667073579"/>
      </top>
      <bottom style="hair">
        <color theme="0" tint="-0.34998626667073579"/>
      </bottom>
      <diagonal/>
    </border>
    <border>
      <left style="medium">
        <color rgb="FF3366CC"/>
      </left>
      <right style="medium">
        <color rgb="FF3366CC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34998626667073579"/>
      </right>
      <top style="medium">
        <color rgb="FF3366CC"/>
      </top>
      <bottom style="hair">
        <color theme="0" tint="-0.34998626667073579"/>
      </bottom>
      <diagonal/>
    </border>
    <border>
      <left/>
      <right style="medium">
        <color rgb="FF3366CC"/>
      </right>
      <top style="hair">
        <color theme="0" tint="-0.34998626667073579"/>
      </top>
      <bottom/>
      <diagonal/>
    </border>
    <border>
      <left/>
      <right style="medium">
        <color rgb="FF3366CC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medium">
        <color rgb="FF3366CC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medium">
        <color rgb="FF3366CC"/>
      </right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medium">
        <color rgb="FF3366CC"/>
      </bottom>
      <diagonal/>
    </border>
    <border>
      <left style="medium">
        <color rgb="FF3366CC"/>
      </left>
      <right style="hair">
        <color theme="0" tint="-0.34998626667073579"/>
      </right>
      <top style="hair">
        <color theme="0" tint="-0.34998626667073579"/>
      </top>
      <bottom/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/>
    <xf numFmtId="0" fontId="11" fillId="0" borderId="0"/>
  </cellStyleXfs>
  <cellXfs count="224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0" fillId="0" borderId="0" xfId="0" applyFont="1" applyFill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15" fillId="0" borderId="0" xfId="0" applyFont="1" applyFill="1" applyAlignment="1" applyProtection="1">
      <alignment horizontal="center" vertical="center"/>
      <protection hidden="1"/>
    </xf>
    <xf numFmtId="3" fontId="3" fillId="0" borderId="0" xfId="2" applyNumberFormat="1" applyFont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10" fontId="3" fillId="0" borderId="0" xfId="2" applyNumberFormat="1" applyFont="1" applyAlignment="1" applyProtection="1">
      <alignment vertical="center"/>
      <protection hidden="1"/>
    </xf>
    <xf numFmtId="3" fontId="8" fillId="0" borderId="3" xfId="0" applyNumberFormat="1" applyFont="1" applyFill="1" applyBorder="1" applyAlignment="1" applyProtection="1">
      <alignment horizontal="center" vertical="center"/>
      <protection hidden="1"/>
    </xf>
    <xf numFmtId="166" fontId="3" fillId="0" borderId="0" xfId="2" applyNumberFormat="1" applyFont="1" applyAlignment="1" applyProtection="1">
      <alignment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3" fontId="8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vertical="center"/>
      <protection hidden="1"/>
    </xf>
    <xf numFmtId="10" fontId="10" fillId="0" borderId="0" xfId="0" applyNumberFormat="1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3" fontId="8" fillId="0" borderId="5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165" fontId="13" fillId="0" borderId="0" xfId="1" applyNumberFormat="1" applyFont="1" applyAlignment="1" applyProtection="1">
      <alignment vertical="center"/>
      <protection hidden="1"/>
    </xf>
    <xf numFmtId="3" fontId="10" fillId="0" borderId="0" xfId="0" applyNumberFormat="1" applyFont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3" fontId="8" fillId="0" borderId="7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alignment vertical="center"/>
      <protection hidden="1"/>
    </xf>
    <xf numFmtId="3" fontId="8" fillId="0" borderId="3" xfId="2" applyNumberFormat="1" applyFont="1" applyFill="1" applyBorder="1" applyAlignment="1" applyProtection="1">
      <alignment horizontal="center" vertical="center"/>
      <protection hidden="1"/>
    </xf>
    <xf numFmtId="3" fontId="8" fillId="0" borderId="1" xfId="2" applyNumberFormat="1" applyFont="1" applyFill="1" applyBorder="1" applyAlignment="1" applyProtection="1">
      <alignment horizontal="center" vertical="center"/>
      <protection hidden="1"/>
    </xf>
    <xf numFmtId="166" fontId="8" fillId="0" borderId="6" xfId="2" applyNumberFormat="1" applyFont="1" applyFill="1" applyBorder="1" applyAlignment="1" applyProtection="1">
      <alignment horizontal="center" vertical="center"/>
      <protection hidden="1"/>
    </xf>
    <xf numFmtId="166" fontId="8" fillId="0" borderId="8" xfId="2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9" fillId="0" borderId="0" xfId="0" applyFont="1" applyFill="1" applyAlignment="1" applyProtection="1">
      <alignment vertical="center"/>
      <protection hidden="1"/>
    </xf>
    <xf numFmtId="0" fontId="19" fillId="0" borderId="0" xfId="0" applyFont="1" applyFill="1" applyAlignment="1" applyProtection="1">
      <alignment horizontal="center" vertical="center"/>
      <protection hidden="1"/>
    </xf>
    <xf numFmtId="3" fontId="9" fillId="0" borderId="16" xfId="0" applyNumberFormat="1" applyFont="1" applyFill="1" applyBorder="1" applyAlignment="1" applyProtection="1">
      <alignment horizontal="center" vertical="center"/>
      <protection hidden="1"/>
    </xf>
    <xf numFmtId="3" fontId="9" fillId="2" borderId="17" xfId="0" applyNumberFormat="1" applyFont="1" applyFill="1" applyBorder="1" applyAlignment="1" applyProtection="1">
      <alignment horizontal="center" vertical="center"/>
      <protection hidden="1"/>
    </xf>
    <xf numFmtId="3" fontId="9" fillId="0" borderId="17" xfId="0" applyNumberFormat="1" applyFont="1" applyFill="1" applyBorder="1" applyAlignment="1" applyProtection="1">
      <alignment horizontal="center" vertical="center"/>
      <protection hidden="1"/>
    </xf>
    <xf numFmtId="166" fontId="9" fillId="2" borderId="18" xfId="0" applyNumberFormat="1" applyFont="1" applyFill="1" applyBorder="1" applyAlignment="1" applyProtection="1">
      <alignment horizontal="center" vertical="center"/>
      <protection hidden="1"/>
    </xf>
    <xf numFmtId="166" fontId="9" fillId="2" borderId="17" xfId="0" applyNumberFormat="1" applyFont="1" applyFill="1" applyBorder="1" applyAlignment="1" applyProtection="1">
      <alignment horizontal="center" vertical="center"/>
      <protection hidden="1"/>
    </xf>
    <xf numFmtId="166" fontId="8" fillId="0" borderId="19" xfId="2" applyNumberFormat="1" applyFont="1" applyBorder="1" applyAlignment="1" applyProtection="1">
      <alignment horizontal="center" vertical="center"/>
      <protection hidden="1"/>
    </xf>
    <xf numFmtId="166" fontId="9" fillId="0" borderId="21" xfId="0" applyNumberFormat="1" applyFont="1" applyFill="1" applyBorder="1" applyAlignment="1" applyProtection="1">
      <alignment horizontal="center" vertical="center"/>
      <protection hidden="1"/>
    </xf>
    <xf numFmtId="3" fontId="8" fillId="0" borderId="27" xfId="0" applyNumberFormat="1" applyFont="1" applyBorder="1" applyAlignment="1" applyProtection="1">
      <alignment horizontal="center" vertical="center"/>
      <protection hidden="1"/>
    </xf>
    <xf numFmtId="3" fontId="8" fillId="2" borderId="18" xfId="2" applyNumberFormat="1" applyFont="1" applyFill="1" applyBorder="1" applyAlignment="1" applyProtection="1">
      <alignment horizontal="center" vertical="center"/>
      <protection hidden="1"/>
    </xf>
    <xf numFmtId="3" fontId="9" fillId="0" borderId="18" xfId="0" applyNumberFormat="1" applyFont="1" applyFill="1" applyBorder="1" applyAlignment="1" applyProtection="1">
      <alignment horizontal="center" vertical="center"/>
      <protection hidden="1"/>
    </xf>
    <xf numFmtId="3" fontId="8" fillId="0" borderId="18" xfId="2" applyNumberFormat="1" applyFont="1" applyBorder="1" applyAlignment="1" applyProtection="1">
      <alignment horizontal="center" vertical="center"/>
      <protection hidden="1"/>
    </xf>
    <xf numFmtId="3" fontId="8" fillId="0" borderId="4" xfId="2" applyNumberFormat="1" applyFont="1" applyFill="1" applyBorder="1" applyAlignment="1" applyProtection="1">
      <alignment horizontal="center" vertical="center"/>
      <protection hidden="1"/>
    </xf>
    <xf numFmtId="3" fontId="8" fillId="0" borderId="2" xfId="2" applyNumberFormat="1" applyFont="1" applyFill="1" applyBorder="1" applyAlignment="1" applyProtection="1">
      <alignment horizontal="center" vertical="center"/>
      <protection hidden="1"/>
    </xf>
    <xf numFmtId="3" fontId="8" fillId="0" borderId="0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Fill="1" applyBorder="1" applyAlignment="1" applyProtection="1">
      <alignment horizontal="center" vertical="center"/>
      <protection hidden="1"/>
    </xf>
    <xf numFmtId="166" fontId="8" fillId="0" borderId="0" xfId="0" applyNumberFormat="1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6" fillId="2" borderId="30" xfId="0" applyFont="1" applyFill="1" applyBorder="1" applyAlignment="1" applyProtection="1">
      <alignment horizontal="center" vertical="center"/>
      <protection hidden="1"/>
    </xf>
    <xf numFmtId="0" fontId="6" fillId="2" borderId="30" xfId="0" applyFont="1" applyFill="1" applyBorder="1" applyAlignment="1" applyProtection="1">
      <alignment horizontal="center" vertical="center" wrapText="1"/>
      <protection hidden="1"/>
    </xf>
    <xf numFmtId="0" fontId="6" fillId="2" borderId="29" xfId="0" applyFont="1" applyFill="1" applyBorder="1" applyAlignment="1" applyProtection="1">
      <alignment horizontal="center" vertical="center" wrapText="1"/>
      <protection hidden="1"/>
    </xf>
    <xf numFmtId="3" fontId="8" fillId="0" borderId="31" xfId="0" applyNumberFormat="1" applyFont="1" applyFill="1" applyBorder="1" applyAlignment="1" applyProtection="1">
      <alignment horizontal="center" vertical="center"/>
      <protection hidden="1"/>
    </xf>
    <xf numFmtId="3" fontId="8" fillId="0" borderId="33" xfId="0" applyNumberFormat="1" applyFont="1" applyFill="1" applyBorder="1" applyAlignment="1" applyProtection="1">
      <alignment horizontal="center" vertical="center"/>
      <protection hidden="1"/>
    </xf>
    <xf numFmtId="3" fontId="8" fillId="0" borderId="33" xfId="2" applyNumberFormat="1" applyFont="1" applyFill="1" applyBorder="1" applyAlignment="1" applyProtection="1">
      <alignment horizontal="center" vertical="center"/>
      <protection hidden="1"/>
    </xf>
    <xf numFmtId="3" fontId="8" fillId="0" borderId="34" xfId="2" applyNumberFormat="1" applyFont="1" applyFill="1" applyBorder="1" applyAlignment="1" applyProtection="1">
      <alignment horizontal="center" vertical="center"/>
      <protection hidden="1"/>
    </xf>
    <xf numFmtId="3" fontId="8" fillId="0" borderId="32" xfId="2" applyNumberFormat="1" applyFont="1" applyFill="1" applyBorder="1" applyAlignment="1" applyProtection="1">
      <alignment horizontal="center" vertical="center"/>
      <protection hidden="1"/>
    </xf>
    <xf numFmtId="3" fontId="8" fillId="0" borderId="35" xfId="0" applyNumberFormat="1" applyFont="1" applyFill="1" applyBorder="1" applyAlignment="1" applyProtection="1">
      <alignment horizontal="center" vertical="center"/>
      <protection hidden="1"/>
    </xf>
    <xf numFmtId="3" fontId="8" fillId="0" borderId="36" xfId="2" applyNumberFormat="1" applyFont="1" applyFill="1" applyBorder="1" applyAlignment="1" applyProtection="1">
      <alignment horizontal="center" vertical="center"/>
      <protection hidden="1"/>
    </xf>
    <xf numFmtId="3" fontId="6" fillId="2" borderId="37" xfId="0" applyNumberFormat="1" applyFont="1" applyFill="1" applyBorder="1" applyAlignment="1" applyProtection="1">
      <alignment horizontal="center" vertical="center"/>
      <protection hidden="1"/>
    </xf>
    <xf numFmtId="3" fontId="6" fillId="2" borderId="39" xfId="0" applyNumberFormat="1" applyFont="1" applyFill="1" applyBorder="1" applyAlignment="1" applyProtection="1">
      <alignment horizontal="center" vertical="center"/>
      <protection hidden="1"/>
    </xf>
    <xf numFmtId="3" fontId="6" fillId="2" borderId="39" xfId="2" applyNumberFormat="1" applyFont="1" applyFill="1" applyBorder="1" applyAlignment="1" applyProtection="1">
      <alignment horizontal="center" vertical="center"/>
      <protection hidden="1"/>
    </xf>
    <xf numFmtId="3" fontId="6" fillId="2" borderId="40" xfId="2" applyNumberFormat="1" applyFont="1" applyFill="1" applyBorder="1" applyAlignment="1" applyProtection="1">
      <alignment horizontal="center" vertical="center"/>
      <protection hidden="1"/>
    </xf>
    <xf numFmtId="3" fontId="6" fillId="2" borderId="38" xfId="2" applyNumberFormat="1" applyFont="1" applyFill="1" applyBorder="1" applyAlignment="1" applyProtection="1">
      <alignment horizontal="center" vertical="center"/>
      <protection hidden="1"/>
    </xf>
    <xf numFmtId="3" fontId="8" fillId="0" borderId="27" xfId="0" applyNumberFormat="1" applyFont="1" applyFill="1" applyBorder="1" applyAlignment="1" applyProtection="1">
      <alignment horizontal="center" vertical="center"/>
      <protection hidden="1"/>
    </xf>
    <xf numFmtId="3" fontId="8" fillId="0" borderId="15" xfId="0" applyNumberFormat="1" applyFont="1" applyFill="1" applyBorder="1" applyAlignment="1" applyProtection="1">
      <alignment horizontal="center" vertical="center"/>
      <protection hidden="1"/>
    </xf>
    <xf numFmtId="3" fontId="8" fillId="0" borderId="15" xfId="2" applyNumberFormat="1" applyFont="1" applyFill="1" applyBorder="1" applyAlignment="1" applyProtection="1">
      <alignment horizontal="center" vertical="center"/>
      <protection hidden="1"/>
    </xf>
    <xf numFmtId="3" fontId="8" fillId="0" borderId="25" xfId="2" applyNumberFormat="1" applyFont="1" applyFill="1" applyBorder="1" applyAlignment="1" applyProtection="1">
      <alignment horizontal="center" vertical="center"/>
      <protection hidden="1"/>
    </xf>
    <xf numFmtId="3" fontId="8" fillId="0" borderId="16" xfId="2" applyNumberFormat="1" applyFont="1" applyFill="1" applyBorder="1" applyAlignment="1" applyProtection="1">
      <alignment horizontal="center" vertical="center"/>
      <protection hidden="1"/>
    </xf>
    <xf numFmtId="3" fontId="8" fillId="0" borderId="18" xfId="0" applyNumberFormat="1" applyFont="1" applyFill="1" applyBorder="1" applyAlignment="1" applyProtection="1">
      <alignment horizontal="center" vertical="center"/>
      <protection hidden="1"/>
    </xf>
    <xf numFmtId="3" fontId="8" fillId="0" borderId="17" xfId="2" applyNumberFormat="1" applyFont="1" applyFill="1" applyBorder="1" applyAlignment="1" applyProtection="1">
      <alignment horizontal="center" vertical="center"/>
      <protection hidden="1"/>
    </xf>
    <xf numFmtId="3" fontId="6" fillId="2" borderId="19" xfId="0" applyNumberFormat="1" applyFont="1" applyFill="1" applyBorder="1" applyAlignment="1" applyProtection="1">
      <alignment horizontal="center" vertical="center"/>
      <protection hidden="1"/>
    </xf>
    <xf numFmtId="3" fontId="6" fillId="2" borderId="20" xfId="0" applyNumberFormat="1" applyFont="1" applyFill="1" applyBorder="1" applyAlignment="1" applyProtection="1">
      <alignment horizontal="center" vertical="center"/>
      <protection hidden="1"/>
    </xf>
    <xf numFmtId="3" fontId="6" fillId="2" borderId="20" xfId="2" applyNumberFormat="1" applyFont="1" applyFill="1" applyBorder="1" applyAlignment="1" applyProtection="1">
      <alignment horizontal="center" vertical="center"/>
      <protection hidden="1"/>
    </xf>
    <xf numFmtId="3" fontId="6" fillId="2" borderId="26" xfId="2" applyNumberFormat="1" applyFont="1" applyFill="1" applyBorder="1" applyAlignment="1" applyProtection="1">
      <alignment horizontal="center" vertical="center"/>
      <protection hidden="1"/>
    </xf>
    <xf numFmtId="3" fontId="6" fillId="2" borderId="21" xfId="2" applyNumberFormat="1" applyFont="1" applyFill="1" applyBorder="1" applyAlignment="1" applyProtection="1">
      <alignment horizontal="center" vertical="center"/>
      <protection hidden="1"/>
    </xf>
    <xf numFmtId="0" fontId="6" fillId="2" borderId="29" xfId="0" applyFont="1" applyFill="1" applyBorder="1" applyAlignment="1" applyProtection="1">
      <alignment horizontal="center" vertical="center"/>
      <protection hidden="1"/>
    </xf>
    <xf numFmtId="0" fontId="6" fillId="2" borderId="41" xfId="0" applyFont="1" applyFill="1" applyBorder="1" applyAlignment="1" applyProtection="1">
      <alignment horizontal="center" vertical="center"/>
      <protection hidden="1"/>
    </xf>
    <xf numFmtId="0" fontId="6" fillId="2" borderId="42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3" fontId="8" fillId="0" borderId="16" xfId="0" applyNumberFormat="1" applyFont="1" applyFill="1" applyBorder="1" applyAlignment="1" applyProtection="1">
      <alignment horizontal="center" vertical="center"/>
      <protection hidden="1"/>
    </xf>
    <xf numFmtId="166" fontId="8" fillId="0" borderId="48" xfId="0" applyNumberFormat="1" applyFont="1" applyFill="1" applyBorder="1" applyAlignment="1" applyProtection="1">
      <alignment horizontal="center" vertical="center"/>
      <protection hidden="1"/>
    </xf>
    <xf numFmtId="3" fontId="8" fillId="0" borderId="17" xfId="0" applyNumberFormat="1" applyFont="1" applyFill="1" applyBorder="1" applyAlignment="1" applyProtection="1">
      <alignment horizontal="center" vertical="center"/>
      <protection hidden="1"/>
    </xf>
    <xf numFmtId="166" fontId="8" fillId="0" borderId="50" xfId="0" applyNumberFormat="1" applyFont="1" applyFill="1" applyBorder="1" applyAlignment="1" applyProtection="1">
      <alignment horizontal="center" vertical="center"/>
      <protection hidden="1"/>
    </xf>
    <xf numFmtId="3" fontId="6" fillId="2" borderId="21" xfId="0" applyNumberFormat="1" applyFont="1" applyFill="1" applyBorder="1" applyAlignment="1" applyProtection="1">
      <alignment horizontal="center" vertical="center"/>
      <protection hidden="1"/>
    </xf>
    <xf numFmtId="166" fontId="6" fillId="2" borderId="53" xfId="0" applyNumberFormat="1" applyFont="1" applyFill="1" applyBorder="1" applyAlignment="1" applyProtection="1">
      <alignment horizontal="center" vertical="center"/>
      <protection hidden="1"/>
    </xf>
    <xf numFmtId="3" fontId="8" fillId="0" borderId="48" xfId="0" applyNumberFormat="1" applyFont="1" applyFill="1" applyBorder="1" applyAlignment="1" applyProtection="1">
      <alignment horizontal="center" vertical="center"/>
      <protection hidden="1"/>
    </xf>
    <xf numFmtId="3" fontId="8" fillId="0" borderId="50" xfId="0" applyNumberFormat="1" applyFont="1" applyFill="1" applyBorder="1" applyAlignment="1" applyProtection="1">
      <alignment horizontal="center" vertical="center"/>
      <protection hidden="1"/>
    </xf>
    <xf numFmtId="3" fontId="6" fillId="2" borderId="53" xfId="0" applyNumberFormat="1" applyFont="1" applyFill="1" applyBorder="1" applyAlignment="1" applyProtection="1">
      <alignment horizontal="center" vertical="center"/>
      <protection hidden="1"/>
    </xf>
    <xf numFmtId="166" fontId="8" fillId="0" borderId="48" xfId="2" applyNumberFormat="1" applyFont="1" applyFill="1" applyBorder="1" applyAlignment="1" applyProtection="1">
      <alignment horizontal="center" vertical="center"/>
      <protection hidden="1"/>
    </xf>
    <xf numFmtId="166" fontId="8" fillId="0" borderId="50" xfId="2" applyNumberFormat="1" applyFont="1" applyFill="1" applyBorder="1" applyAlignment="1" applyProtection="1">
      <alignment horizontal="center" vertical="center"/>
      <protection hidden="1"/>
    </xf>
    <xf numFmtId="166" fontId="8" fillId="0" borderId="53" xfId="2" applyNumberFormat="1" applyFont="1" applyFill="1" applyBorder="1" applyAlignment="1" applyProtection="1">
      <alignment horizontal="center" vertical="center"/>
      <protection hidden="1"/>
    </xf>
    <xf numFmtId="3" fontId="8" fillId="0" borderId="56" xfId="0" applyNumberFormat="1" applyFont="1" applyFill="1" applyBorder="1" applyAlignment="1" applyProtection="1">
      <alignment horizontal="center" vertical="center"/>
      <protection hidden="1"/>
    </xf>
    <xf numFmtId="3" fontId="8" fillId="0" borderId="58" xfId="0" applyNumberFormat="1" applyFont="1" applyFill="1" applyBorder="1" applyAlignment="1" applyProtection="1">
      <alignment horizontal="center" vertical="center"/>
      <protection hidden="1"/>
    </xf>
    <xf numFmtId="3" fontId="8" fillId="0" borderId="60" xfId="0" applyNumberFormat="1" applyFont="1" applyFill="1" applyBorder="1" applyAlignment="1" applyProtection="1">
      <alignment horizontal="center" vertical="center"/>
      <protection hidden="1"/>
    </xf>
    <xf numFmtId="3" fontId="8" fillId="0" borderId="19" xfId="0" applyNumberFormat="1" applyFont="1" applyFill="1" applyBorder="1" applyAlignment="1" applyProtection="1">
      <alignment horizontal="center" vertical="center"/>
      <protection hidden="1"/>
    </xf>
    <xf numFmtId="0" fontId="6" fillId="0" borderId="16" xfId="0" applyFont="1" applyFill="1" applyBorder="1" applyAlignment="1" applyProtection="1">
      <alignment horizontal="center" vertical="center"/>
      <protection hidden="1"/>
    </xf>
    <xf numFmtId="0" fontId="6" fillId="0" borderId="57" xfId="0" applyFont="1" applyFill="1" applyBorder="1" applyAlignment="1" applyProtection="1">
      <alignment horizontal="center" vertical="center"/>
      <protection hidden="1"/>
    </xf>
    <xf numFmtId="0" fontId="6" fillId="0" borderId="59" xfId="0" applyFont="1" applyFill="1" applyBorder="1" applyAlignment="1" applyProtection="1">
      <alignment horizontal="center" vertical="center"/>
      <protection hidden="1"/>
    </xf>
    <xf numFmtId="0" fontId="6" fillId="0" borderId="61" xfId="0" applyFont="1" applyFill="1" applyBorder="1" applyAlignment="1" applyProtection="1">
      <alignment horizontal="center" vertical="center"/>
      <protection hidden="1"/>
    </xf>
    <xf numFmtId="0" fontId="6" fillId="0" borderId="21" xfId="0" applyFont="1" applyFill="1" applyBorder="1" applyAlignment="1" applyProtection="1">
      <alignment horizontal="center" vertical="center"/>
      <protection hidden="1"/>
    </xf>
    <xf numFmtId="3" fontId="8" fillId="0" borderId="68" xfId="0" applyNumberFormat="1" applyFont="1" applyFill="1" applyBorder="1" applyAlignment="1" applyProtection="1">
      <alignment horizontal="center" vertical="center"/>
      <protection hidden="1"/>
    </xf>
    <xf numFmtId="3" fontId="8" fillId="0" borderId="47" xfId="0" applyNumberFormat="1" applyFont="1" applyFill="1" applyBorder="1" applyAlignment="1" applyProtection="1">
      <alignment horizontal="center" vertical="center"/>
      <protection hidden="1"/>
    </xf>
    <xf numFmtId="166" fontId="8" fillId="0" borderId="69" xfId="2" applyNumberFormat="1" applyFont="1" applyFill="1" applyBorder="1" applyAlignment="1" applyProtection="1">
      <alignment horizontal="center" vertical="center"/>
      <protection hidden="1"/>
    </xf>
    <xf numFmtId="3" fontId="8" fillId="0" borderId="70" xfId="0" applyNumberFormat="1" applyFont="1" applyFill="1" applyBorder="1" applyAlignment="1" applyProtection="1">
      <alignment horizontal="center" vertical="center"/>
      <protection hidden="1"/>
    </xf>
    <xf numFmtId="166" fontId="8" fillId="0" borderId="71" xfId="2" applyNumberFormat="1" applyFont="1" applyFill="1" applyBorder="1" applyAlignment="1" applyProtection="1">
      <alignment horizontal="center" vertical="center"/>
      <protection hidden="1"/>
    </xf>
    <xf numFmtId="3" fontId="8" fillId="0" borderId="72" xfId="0" applyNumberFormat="1" applyFont="1" applyFill="1" applyBorder="1" applyAlignment="1" applyProtection="1">
      <alignment horizontal="center" vertical="center"/>
      <protection hidden="1"/>
    </xf>
    <xf numFmtId="166" fontId="8" fillId="0" borderId="73" xfId="2" applyNumberFormat="1" applyFont="1" applyFill="1" applyBorder="1" applyAlignment="1" applyProtection="1">
      <alignment horizontal="center" vertical="center"/>
      <protection hidden="1"/>
    </xf>
    <xf numFmtId="166" fontId="8" fillId="0" borderId="52" xfId="2" applyNumberFormat="1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 wrapText="1"/>
      <protection hidden="1"/>
    </xf>
    <xf numFmtId="166" fontId="8" fillId="0" borderId="74" xfId="2" applyNumberFormat="1" applyFont="1" applyFill="1" applyBorder="1" applyAlignment="1" applyProtection="1">
      <alignment horizontal="center" vertical="center"/>
      <protection hidden="1"/>
    </xf>
    <xf numFmtId="166" fontId="8" fillId="0" borderId="56" xfId="2" applyNumberFormat="1" applyFont="1" applyFill="1" applyBorder="1" applyAlignment="1" applyProtection="1">
      <alignment horizontal="center" vertical="center"/>
      <protection hidden="1"/>
    </xf>
    <xf numFmtId="166" fontId="8" fillId="0" borderId="19" xfId="2" applyNumberFormat="1" applyFont="1" applyFill="1" applyBorder="1" applyAlignment="1" applyProtection="1">
      <alignment horizontal="center" vertical="center"/>
      <protection hidden="1"/>
    </xf>
    <xf numFmtId="3" fontId="8" fillId="0" borderId="20" xfId="0" applyNumberFormat="1" applyFont="1" applyFill="1" applyBorder="1" applyAlignment="1" applyProtection="1">
      <alignment horizontal="center" vertical="center"/>
      <protection hidden="1"/>
    </xf>
    <xf numFmtId="3" fontId="8" fillId="0" borderId="21" xfId="2" applyNumberFormat="1" applyFont="1" applyFill="1" applyBorder="1" applyAlignment="1" applyProtection="1">
      <alignment horizontal="center" vertical="center"/>
      <protection hidden="1"/>
    </xf>
    <xf numFmtId="166" fontId="9" fillId="2" borderId="17" xfId="2" applyNumberFormat="1" applyFont="1" applyFill="1" applyBorder="1" applyAlignment="1" applyProtection="1">
      <alignment horizontal="center" vertical="center"/>
      <protection hidden="1"/>
    </xf>
    <xf numFmtId="166" fontId="8" fillId="2" borderId="18" xfId="2" applyNumberFormat="1" applyFont="1" applyFill="1" applyBorder="1" applyAlignment="1" applyProtection="1">
      <alignment horizontal="center" vertical="center"/>
      <protection hidden="1"/>
    </xf>
    <xf numFmtId="166" fontId="9" fillId="0" borderId="18" xfId="2" applyNumberFormat="1" applyFont="1" applyFill="1" applyBorder="1" applyAlignment="1" applyProtection="1">
      <alignment horizontal="center" vertical="center"/>
      <protection hidden="1"/>
    </xf>
    <xf numFmtId="166" fontId="9" fillId="0" borderId="17" xfId="2" applyNumberFormat="1" applyFont="1" applyFill="1" applyBorder="1" applyAlignment="1" applyProtection="1">
      <alignment horizontal="center" vertical="center"/>
      <protection hidden="1"/>
    </xf>
    <xf numFmtId="166" fontId="8" fillId="0" borderId="27" xfId="2" applyNumberFormat="1" applyFont="1" applyFill="1" applyBorder="1" applyAlignment="1" applyProtection="1">
      <alignment horizontal="center" vertical="center"/>
      <protection hidden="1"/>
    </xf>
    <xf numFmtId="166" fontId="8" fillId="0" borderId="15" xfId="2" applyNumberFormat="1" applyFont="1" applyFill="1" applyBorder="1" applyAlignment="1" applyProtection="1">
      <alignment horizontal="center" vertical="center"/>
      <protection hidden="1"/>
    </xf>
    <xf numFmtId="166" fontId="8" fillId="0" borderId="16" xfId="2" applyNumberFormat="1" applyFont="1" applyFill="1" applyBorder="1" applyAlignment="1" applyProtection="1">
      <alignment horizontal="center" vertical="center"/>
      <protection hidden="1"/>
    </xf>
    <xf numFmtId="166" fontId="8" fillId="0" borderId="18" xfId="2" applyNumberFormat="1" applyFont="1" applyFill="1" applyBorder="1" applyAlignment="1" applyProtection="1">
      <alignment horizontal="center" vertical="center"/>
      <protection hidden="1"/>
    </xf>
    <xf numFmtId="166" fontId="8" fillId="0" borderId="1" xfId="2" applyNumberFormat="1" applyFont="1" applyFill="1" applyBorder="1" applyAlignment="1" applyProtection="1">
      <alignment horizontal="center" vertical="center"/>
      <protection hidden="1"/>
    </xf>
    <xf numFmtId="166" fontId="8" fillId="0" borderId="17" xfId="2" applyNumberFormat="1" applyFont="1" applyFill="1" applyBorder="1" applyAlignment="1" applyProtection="1">
      <alignment horizontal="center" vertical="center"/>
      <protection hidden="1"/>
    </xf>
    <xf numFmtId="166" fontId="8" fillId="0" borderId="20" xfId="2" applyNumberFormat="1" applyFont="1" applyFill="1" applyBorder="1" applyAlignment="1" applyProtection="1">
      <alignment horizontal="center" vertical="center"/>
      <protection hidden="1"/>
    </xf>
    <xf numFmtId="166" fontId="8" fillId="0" borderId="21" xfId="2" applyNumberFormat="1" applyFont="1" applyFill="1" applyBorder="1" applyAlignment="1" applyProtection="1">
      <alignment horizontal="center" vertical="center"/>
      <protection hidden="1"/>
    </xf>
    <xf numFmtId="166" fontId="8" fillId="0" borderId="43" xfId="2" applyNumberFormat="1" applyFont="1" applyFill="1" applyBorder="1" applyAlignment="1" applyProtection="1">
      <alignment horizontal="center" vertical="center"/>
      <protection hidden="1"/>
    </xf>
    <xf numFmtId="166" fontId="8" fillId="0" borderId="44" xfId="2" applyNumberFormat="1" applyFont="1" applyFill="1" applyBorder="1" applyAlignment="1" applyProtection="1">
      <alignment horizontal="center" vertical="center"/>
      <protection hidden="1"/>
    </xf>
    <xf numFmtId="166" fontId="6" fillId="2" borderId="45" xfId="2" applyNumberFormat="1" applyFont="1" applyFill="1" applyBorder="1" applyAlignment="1" applyProtection="1">
      <alignment horizontal="center" vertical="center"/>
      <protection hidden="1"/>
    </xf>
    <xf numFmtId="166" fontId="8" fillId="0" borderId="45" xfId="2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Alignment="1" applyProtection="1">
      <alignment vertical="center"/>
      <protection hidden="1"/>
    </xf>
    <xf numFmtId="0" fontId="8" fillId="0" borderId="27" xfId="0" applyFont="1" applyFill="1" applyBorder="1" applyAlignment="1" applyProtection="1">
      <alignment horizontal="left" vertical="center"/>
      <protection hidden="1"/>
    </xf>
    <xf numFmtId="0" fontId="8" fillId="0" borderId="16" xfId="0" applyFont="1" applyFill="1" applyBorder="1" applyAlignment="1" applyProtection="1">
      <alignment horizontal="left" vertical="center"/>
      <protection hidden="1"/>
    </xf>
    <xf numFmtId="0" fontId="8" fillId="0" borderId="18" xfId="0" applyFont="1" applyFill="1" applyBorder="1" applyAlignment="1" applyProtection="1">
      <alignment horizontal="left" vertical="center"/>
      <protection hidden="1"/>
    </xf>
    <xf numFmtId="0" fontId="8" fillId="0" borderId="17" xfId="0" applyFont="1" applyFill="1" applyBorder="1" applyAlignment="1" applyProtection="1">
      <alignment horizontal="left" vertical="center"/>
      <protection hidden="1"/>
    </xf>
    <xf numFmtId="0" fontId="6" fillId="0" borderId="66" xfId="0" applyFont="1" applyFill="1" applyBorder="1" applyAlignment="1" applyProtection="1">
      <alignment horizontal="center" vertical="center"/>
      <protection hidden="1"/>
    </xf>
    <xf numFmtId="0" fontId="6" fillId="0" borderId="67" xfId="0" applyFont="1" applyFill="1" applyBorder="1" applyAlignment="1" applyProtection="1">
      <alignment horizontal="center" vertical="center"/>
      <protection hidden="1"/>
    </xf>
    <xf numFmtId="3" fontId="8" fillId="0" borderId="59" xfId="0" applyNumberFormat="1" applyFont="1" applyFill="1" applyBorder="1" applyAlignment="1" applyProtection="1">
      <alignment horizontal="center" vertical="center"/>
      <protection hidden="1"/>
    </xf>
    <xf numFmtId="3" fontId="8" fillId="0" borderId="57" xfId="0" applyNumberFormat="1" applyFont="1" applyFill="1" applyBorder="1" applyAlignment="1" applyProtection="1">
      <alignment horizontal="center" vertical="center"/>
      <protection hidden="1"/>
    </xf>
    <xf numFmtId="3" fontId="8" fillId="0" borderId="61" xfId="0" applyNumberFormat="1" applyFont="1" applyFill="1" applyBorder="1" applyAlignment="1" applyProtection="1">
      <alignment horizontal="center" vertical="center"/>
      <protection hidden="1"/>
    </xf>
    <xf numFmtId="0" fontId="6" fillId="0" borderId="64" xfId="0" applyFont="1" applyFill="1" applyBorder="1" applyAlignment="1" applyProtection="1">
      <alignment horizontal="center" vertical="center"/>
      <protection hidden="1"/>
    </xf>
    <xf numFmtId="0" fontId="6" fillId="0" borderId="53" xfId="0" applyFont="1" applyFill="1" applyBorder="1" applyAlignment="1" applyProtection="1">
      <alignment horizontal="center" vertical="center"/>
      <protection hidden="1"/>
    </xf>
    <xf numFmtId="3" fontId="6" fillId="0" borderId="64" xfId="0" applyNumberFormat="1" applyFont="1" applyFill="1" applyBorder="1" applyAlignment="1" applyProtection="1">
      <alignment horizontal="center" vertical="center"/>
      <protection hidden="1"/>
    </xf>
    <xf numFmtId="3" fontId="6" fillId="0" borderId="53" xfId="0" applyNumberFormat="1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6" fillId="2" borderId="29" xfId="0" applyFont="1" applyFill="1" applyBorder="1" applyAlignment="1" applyProtection="1">
      <alignment horizontal="center" vertical="center"/>
      <protection hidden="1"/>
    </xf>
    <xf numFmtId="0" fontId="6" fillId="0" borderId="60" xfId="0" applyFont="1" applyFill="1" applyBorder="1" applyAlignment="1" applyProtection="1">
      <alignment horizontal="center" vertical="center"/>
      <protection hidden="1"/>
    </xf>
    <xf numFmtId="0" fontId="6" fillId="0" borderId="19" xfId="0" applyFont="1" applyFill="1" applyBorder="1" applyAlignment="1" applyProtection="1">
      <alignment horizontal="center" vertical="center"/>
      <protection hidden="1"/>
    </xf>
    <xf numFmtId="3" fontId="8" fillId="0" borderId="21" xfId="0" applyNumberFormat="1" applyFont="1" applyFill="1" applyBorder="1" applyAlignment="1" applyProtection="1">
      <alignment horizontal="center" vertical="center"/>
      <protection hidden="1"/>
    </xf>
    <xf numFmtId="3" fontId="6" fillId="0" borderId="48" xfId="0" applyNumberFormat="1" applyFont="1" applyFill="1" applyBorder="1" applyAlignment="1" applyProtection="1">
      <alignment horizontal="center" vertical="center"/>
      <protection hidden="1"/>
    </xf>
    <xf numFmtId="3" fontId="6" fillId="0" borderId="65" xfId="0" applyNumberFormat="1" applyFont="1" applyFill="1" applyBorder="1" applyAlignment="1" applyProtection="1">
      <alignment horizontal="center" vertical="center"/>
      <protection hidden="1"/>
    </xf>
    <xf numFmtId="3" fontId="6" fillId="0" borderId="66" xfId="0" applyNumberFormat="1" applyFont="1" applyFill="1" applyBorder="1" applyAlignment="1" applyProtection="1">
      <alignment horizontal="center" vertical="center"/>
      <protection hidden="1"/>
    </xf>
    <xf numFmtId="3" fontId="6" fillId="0" borderId="67" xfId="0" applyNumberFormat="1" applyFont="1" applyFill="1" applyBorder="1" applyAlignment="1" applyProtection="1">
      <alignment horizontal="center" vertical="center"/>
      <protection hidden="1"/>
    </xf>
    <xf numFmtId="0" fontId="6" fillId="0" borderId="48" xfId="0" applyFont="1" applyFill="1" applyBorder="1" applyAlignment="1" applyProtection="1">
      <alignment horizontal="center" vertical="center" wrapText="1"/>
      <protection hidden="1"/>
    </xf>
    <xf numFmtId="0" fontId="6" fillId="0" borderId="65" xfId="0" applyFont="1" applyFill="1" applyBorder="1" applyAlignment="1" applyProtection="1">
      <alignment horizontal="center" vertical="center" wrapText="1"/>
      <protection hidden="1"/>
    </xf>
    <xf numFmtId="3" fontId="8" fillId="0" borderId="16" xfId="0" applyNumberFormat="1" applyFont="1" applyFill="1" applyBorder="1" applyAlignment="1" applyProtection="1">
      <alignment horizontal="center" vertical="center"/>
      <protection hidden="1"/>
    </xf>
    <xf numFmtId="0" fontId="6" fillId="0" borderId="58" xfId="0" applyFont="1" applyFill="1" applyBorder="1" applyAlignment="1" applyProtection="1">
      <alignment horizontal="center" vertical="center"/>
      <protection hidden="1"/>
    </xf>
    <xf numFmtId="0" fontId="6" fillId="0" borderId="56" xfId="0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left" vertical="center"/>
      <protection hidden="1"/>
    </xf>
    <xf numFmtId="0" fontId="8" fillId="0" borderId="1" xfId="0" applyFont="1" applyBorder="1" applyAlignment="1" applyProtection="1">
      <alignment horizontal="left" vertical="center"/>
      <protection hidden="1"/>
    </xf>
    <xf numFmtId="0" fontId="8" fillId="0" borderId="17" xfId="0" applyFont="1" applyBorder="1" applyAlignment="1" applyProtection="1">
      <alignment horizontal="left" vertical="center"/>
      <protection hidden="1"/>
    </xf>
    <xf numFmtId="0" fontId="8" fillId="2" borderId="18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8" fillId="2" borderId="17" xfId="0" applyFont="1" applyFill="1" applyBorder="1" applyAlignment="1" applyProtection="1">
      <alignment horizontal="left" vertical="center"/>
      <protection hidden="1"/>
    </xf>
    <xf numFmtId="0" fontId="8" fillId="0" borderId="27" xfId="0" applyFont="1" applyBorder="1" applyAlignment="1" applyProtection="1">
      <alignment horizontal="left" vertical="center"/>
      <protection hidden="1"/>
    </xf>
    <xf numFmtId="0" fontId="8" fillId="0" borderId="15" xfId="0" applyFont="1" applyBorder="1" applyAlignment="1" applyProtection="1">
      <alignment horizontal="left" vertical="center"/>
      <protection hidden="1"/>
    </xf>
    <xf numFmtId="0" fontId="8" fillId="0" borderId="16" xfId="0" applyFont="1" applyBorder="1" applyAlignment="1" applyProtection="1">
      <alignment horizontal="left" vertical="center"/>
      <protection hidden="1"/>
    </xf>
    <xf numFmtId="0" fontId="8" fillId="0" borderId="19" xfId="0" applyFont="1" applyBorder="1" applyAlignment="1" applyProtection="1">
      <alignment horizontal="left" vertical="center"/>
      <protection hidden="1"/>
    </xf>
    <xf numFmtId="0" fontId="8" fillId="0" borderId="20" xfId="0" applyFont="1" applyBorder="1" applyAlignment="1" applyProtection="1">
      <alignment horizontal="left" vertical="center"/>
      <protection hidden="1"/>
    </xf>
    <xf numFmtId="0" fontId="8" fillId="0" borderId="21" xfId="0" applyFont="1" applyBorder="1" applyAlignment="1" applyProtection="1">
      <alignment horizontal="left" vertical="center"/>
      <protection hidden="1"/>
    </xf>
    <xf numFmtId="0" fontId="8" fillId="0" borderId="1" xfId="0" applyFont="1" applyFill="1" applyBorder="1" applyAlignment="1" applyProtection="1">
      <alignment horizontal="left" vertical="center"/>
      <protection hidden="1"/>
    </xf>
    <xf numFmtId="0" fontId="6" fillId="2" borderId="9" xfId="0" applyFont="1" applyFill="1" applyBorder="1" applyAlignment="1" applyProtection="1">
      <alignment horizontal="center" vertical="center" wrapText="1"/>
      <protection hidden="1"/>
    </xf>
    <xf numFmtId="0" fontId="6" fillId="2" borderId="11" xfId="0" applyFont="1" applyFill="1" applyBorder="1" applyAlignment="1" applyProtection="1">
      <alignment horizontal="center" vertical="center" wrapText="1"/>
      <protection hidden="1"/>
    </xf>
    <xf numFmtId="0" fontId="6" fillId="2" borderId="13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8" fillId="0" borderId="31" xfId="0" applyFont="1" applyFill="1" applyBorder="1" applyAlignment="1" applyProtection="1">
      <alignment horizontal="left" vertical="center"/>
      <protection hidden="1"/>
    </xf>
    <xf numFmtId="0" fontId="8" fillId="0" borderId="32" xfId="0" applyFont="1" applyFill="1" applyBorder="1" applyAlignment="1" applyProtection="1">
      <alignment horizontal="left" vertical="center"/>
      <protection hidden="1"/>
    </xf>
    <xf numFmtId="0" fontId="8" fillId="0" borderId="35" xfId="0" applyFont="1" applyFill="1" applyBorder="1" applyAlignment="1" applyProtection="1">
      <alignment horizontal="left" vertical="center"/>
      <protection hidden="1"/>
    </xf>
    <xf numFmtId="0" fontId="8" fillId="0" borderId="36" xfId="0" applyFont="1" applyFill="1" applyBorder="1" applyAlignment="1" applyProtection="1">
      <alignment horizontal="left" vertical="center"/>
      <protection hidden="1"/>
    </xf>
    <xf numFmtId="0" fontId="6" fillId="2" borderId="37" xfId="0" applyFont="1" applyFill="1" applyBorder="1" applyAlignment="1" applyProtection="1">
      <alignment horizontal="left" vertical="center"/>
      <protection hidden="1"/>
    </xf>
    <xf numFmtId="0" fontId="6" fillId="2" borderId="38" xfId="0" applyFont="1" applyFill="1" applyBorder="1" applyAlignment="1" applyProtection="1">
      <alignment horizontal="left" vertical="center"/>
      <protection hidden="1"/>
    </xf>
    <xf numFmtId="0" fontId="6" fillId="2" borderId="19" xfId="0" applyFont="1" applyFill="1" applyBorder="1" applyAlignment="1" applyProtection="1">
      <alignment horizontal="left" vertical="center"/>
      <protection hidden="1"/>
    </xf>
    <xf numFmtId="0" fontId="6" fillId="2" borderId="21" xfId="0" applyFont="1" applyFill="1" applyBorder="1" applyAlignment="1" applyProtection="1">
      <alignment horizontal="left" vertical="center"/>
      <protection hidden="1"/>
    </xf>
    <xf numFmtId="0" fontId="0" fillId="0" borderId="27" xfId="0" applyFont="1" applyFill="1" applyBorder="1" applyAlignment="1" applyProtection="1">
      <alignment horizontal="left" vertical="center"/>
      <protection hidden="1"/>
    </xf>
    <xf numFmtId="0" fontId="0" fillId="0" borderId="16" xfId="0" applyFont="1" applyFill="1" applyBorder="1" applyAlignment="1" applyProtection="1">
      <alignment horizontal="left" vertical="center"/>
      <protection hidden="1"/>
    </xf>
    <xf numFmtId="0" fontId="0" fillId="0" borderId="18" xfId="0" applyFont="1" applyFill="1" applyBorder="1" applyAlignment="1" applyProtection="1">
      <alignment horizontal="left" vertical="center"/>
      <protection hidden="1"/>
    </xf>
    <xf numFmtId="0" fontId="0" fillId="0" borderId="17" xfId="0" applyFont="1" applyFill="1" applyBorder="1" applyAlignment="1" applyProtection="1">
      <alignment horizontal="left" vertical="center"/>
      <protection hidden="1"/>
    </xf>
    <xf numFmtId="0" fontId="6" fillId="2" borderId="62" xfId="0" applyFont="1" applyFill="1" applyBorder="1" applyAlignment="1" applyProtection="1">
      <alignment horizontal="center" vertical="center"/>
      <protection hidden="1"/>
    </xf>
    <xf numFmtId="0" fontId="6" fillId="2" borderId="63" xfId="0" applyFont="1" applyFill="1" applyBorder="1" applyAlignment="1" applyProtection="1">
      <alignment horizontal="center" vertical="center"/>
      <protection hidden="1"/>
    </xf>
    <xf numFmtId="0" fontId="8" fillId="0" borderId="49" xfId="0" applyFont="1" applyFill="1" applyBorder="1" applyAlignment="1" applyProtection="1">
      <alignment horizontal="left" vertical="center"/>
      <protection hidden="1"/>
    </xf>
    <xf numFmtId="0" fontId="8" fillId="0" borderId="23" xfId="0" applyFont="1" applyFill="1" applyBorder="1" applyAlignment="1" applyProtection="1">
      <alignment horizontal="left" vertical="center"/>
      <protection hidden="1"/>
    </xf>
    <xf numFmtId="0" fontId="8" fillId="0" borderId="22" xfId="0" applyFont="1" applyFill="1" applyBorder="1" applyAlignment="1" applyProtection="1">
      <alignment horizontal="left" vertical="center"/>
      <protection hidden="1"/>
    </xf>
    <xf numFmtId="0" fontId="6" fillId="2" borderId="51" xfId="0" applyFont="1" applyFill="1" applyBorder="1" applyAlignment="1" applyProtection="1">
      <alignment horizontal="left" vertical="center"/>
      <protection hidden="1"/>
    </xf>
    <xf numFmtId="0" fontId="6" fillId="2" borderId="52" xfId="0" applyFont="1" applyFill="1" applyBorder="1" applyAlignment="1" applyProtection="1">
      <alignment horizontal="left" vertical="center"/>
      <protection hidden="1"/>
    </xf>
    <xf numFmtId="0" fontId="6" fillId="2" borderId="55" xfId="0" applyFont="1" applyFill="1" applyBorder="1" applyAlignment="1" applyProtection="1">
      <alignment horizontal="left" vertical="center"/>
      <protection hidden="1"/>
    </xf>
    <xf numFmtId="0" fontId="6" fillId="2" borderId="30" xfId="0" applyFont="1" applyFill="1" applyBorder="1" applyAlignment="1" applyProtection="1">
      <alignment horizontal="center" vertical="center"/>
      <protection hidden="1"/>
    </xf>
    <xf numFmtId="0" fontId="8" fillId="0" borderId="46" xfId="0" applyFont="1" applyFill="1" applyBorder="1" applyAlignment="1" applyProtection="1">
      <alignment horizontal="left" vertical="center"/>
      <protection hidden="1"/>
    </xf>
    <xf numFmtId="0" fontId="8" fillId="0" borderId="47" xfId="0" applyFont="1" applyFill="1" applyBorder="1" applyAlignment="1" applyProtection="1">
      <alignment horizontal="left" vertical="center"/>
      <protection hidden="1"/>
    </xf>
    <xf numFmtId="0" fontId="8" fillId="0" borderId="54" xfId="0" applyFont="1" applyFill="1" applyBorder="1" applyAlignment="1" applyProtection="1">
      <alignment horizontal="left" vertical="center"/>
      <protection hidden="1"/>
    </xf>
    <xf numFmtId="0" fontId="6" fillId="2" borderId="37" xfId="0" applyFont="1" applyFill="1" applyBorder="1" applyAlignment="1" applyProtection="1">
      <alignment horizontal="center" vertical="center"/>
      <protection hidden="1"/>
    </xf>
    <xf numFmtId="0" fontId="6" fillId="2" borderId="40" xfId="0" applyFont="1" applyFill="1" applyBorder="1" applyAlignment="1" applyProtection="1">
      <alignment horizontal="center" vertical="center"/>
      <protection hidden="1"/>
    </xf>
    <xf numFmtId="0" fontId="8" fillId="0" borderId="31" xfId="0" applyFont="1" applyFill="1" applyBorder="1" applyAlignment="1" applyProtection="1">
      <alignment horizontal="center" vertical="center"/>
      <protection hidden="1"/>
    </xf>
    <xf numFmtId="0" fontId="8" fillId="0" borderId="34" xfId="0" applyFont="1" applyFill="1" applyBorder="1" applyAlignment="1" applyProtection="1">
      <alignment horizontal="center" vertical="center"/>
      <protection hidden="1"/>
    </xf>
    <xf numFmtId="0" fontId="8" fillId="0" borderId="35" xfId="0" applyFont="1" applyFill="1" applyBorder="1" applyAlignment="1" applyProtection="1">
      <alignment horizontal="center" vertical="center"/>
      <protection hidden="1"/>
    </xf>
    <xf numFmtId="0" fontId="8" fillId="0" borderId="4" xfId="0" applyFont="1" applyFill="1" applyBorder="1" applyAlignment="1" applyProtection="1">
      <alignment horizontal="center" vertical="center"/>
      <protection hidden="1"/>
    </xf>
    <xf numFmtId="0" fontId="6" fillId="0" borderId="27" xfId="0" applyFont="1" applyFill="1" applyBorder="1" applyAlignment="1" applyProtection="1">
      <alignment horizontal="center" vertical="center"/>
      <protection hidden="1"/>
    </xf>
    <xf numFmtId="0" fontId="8" fillId="0" borderId="37" xfId="0" applyFont="1" applyFill="1" applyBorder="1" applyAlignment="1" applyProtection="1">
      <alignment horizontal="center" vertical="center"/>
      <protection hidden="1"/>
    </xf>
    <xf numFmtId="0" fontId="8" fillId="0" borderId="40" xfId="0" applyFont="1" applyFill="1" applyBorder="1" applyAlignment="1" applyProtection="1">
      <alignment horizontal="center" vertical="center"/>
      <protection hidden="1"/>
    </xf>
    <xf numFmtId="0" fontId="8" fillId="0" borderId="51" xfId="0" applyFont="1" applyFill="1" applyBorder="1" applyAlignment="1" applyProtection="1">
      <alignment horizontal="left" vertical="center"/>
      <protection hidden="1"/>
    </xf>
    <xf numFmtId="0" fontId="8" fillId="0" borderId="52" xfId="0" applyFont="1" applyFill="1" applyBorder="1" applyAlignment="1" applyProtection="1">
      <alignment horizontal="left" vertical="center"/>
      <protection hidden="1"/>
    </xf>
    <xf numFmtId="0" fontId="8" fillId="0" borderId="19" xfId="0" applyFont="1" applyFill="1" applyBorder="1" applyAlignment="1" applyProtection="1">
      <alignment horizontal="left" vertical="center"/>
      <protection hidden="1"/>
    </xf>
    <xf numFmtId="0" fontId="8" fillId="0" borderId="21" xfId="0" applyFont="1" applyFill="1" applyBorder="1" applyAlignment="1" applyProtection="1">
      <alignment horizontal="left" vertical="center"/>
      <protection hidden="1"/>
    </xf>
  </cellXfs>
  <cellStyles count="5">
    <cellStyle name="Moneda" xfId="1" builtinId="4"/>
    <cellStyle name="Normal" xfId="0" builtinId="0"/>
    <cellStyle name="Normal 2" xfId="4"/>
    <cellStyle name="Normal 3" xfId="3"/>
    <cellStyle name="Porcentaje" xfId="2" builtinId="5"/>
  </cellStyles>
  <dxfs count="0"/>
  <tableStyles count="0" defaultTableStyle="TableStyleMedium2" defaultPivotStyle="PivotStyleLight16"/>
  <colors>
    <mruColors>
      <color rgb="FFA50021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396694</xdr:colOff>
      <xdr:row>4</xdr:row>
      <xdr:rowOff>67129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CFB5DF-CA7D-4C7C-8AC0-9337C4A90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17819" cy="892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J191"/>
  <sheetViews>
    <sheetView showGridLines="0" tabSelected="1" topLeftCell="A7" zoomScale="70" zoomScaleNormal="70" workbookViewId="0">
      <selection activeCell="J152" sqref="J152"/>
    </sheetView>
  </sheetViews>
  <sheetFormatPr baseColWidth="10" defaultColWidth="0" defaultRowHeight="15.75" zeroHeight="1" x14ac:dyDescent="0.25"/>
  <cols>
    <col min="1" max="1" width="16.28515625" style="3" customWidth="1"/>
    <col min="2" max="2" width="19.5703125" style="3" customWidth="1"/>
    <col min="3" max="3" width="23.140625" style="1" customWidth="1"/>
    <col min="4" max="4" width="23" style="1" customWidth="1"/>
    <col min="5" max="5" width="21.85546875" style="1" customWidth="1"/>
    <col min="6" max="6" width="23.140625" style="1" customWidth="1"/>
    <col min="7" max="7" width="22.140625" style="1" customWidth="1"/>
    <col min="8" max="8" width="23.5703125" style="1" customWidth="1"/>
    <col min="9" max="10" width="20.85546875" style="1" customWidth="1"/>
    <col min="11" max="11" width="20.140625" style="1" customWidth="1"/>
    <col min="12" max="12" width="22.42578125" style="6" hidden="1" customWidth="1"/>
    <col min="13" max="36" width="0" style="6" hidden="1" customWidth="1"/>
    <col min="37" max="16384" width="11.42578125" style="1" hidden="1"/>
  </cols>
  <sheetData>
    <row r="1" spans="1:36" x14ac:dyDescent="0.25"/>
    <row r="2" spans="1:36" x14ac:dyDescent="0.25"/>
    <row r="3" spans="1:36" x14ac:dyDescent="0.25"/>
    <row r="4" spans="1:36" x14ac:dyDescent="0.25"/>
    <row r="5" spans="1:36" x14ac:dyDescent="0.25"/>
    <row r="6" spans="1:36" x14ac:dyDescent="0.25"/>
    <row r="7" spans="1:36" ht="26.25" x14ac:dyDescent="0.25">
      <c r="B7" s="166" t="s">
        <v>13</v>
      </c>
      <c r="C7" s="166"/>
      <c r="D7" s="166"/>
      <c r="E7" s="166"/>
      <c r="F7" s="166"/>
      <c r="G7" s="166"/>
      <c r="H7" s="166"/>
      <c r="I7" s="166"/>
      <c r="J7" s="35"/>
      <c r="K7" s="4"/>
    </row>
    <row r="8" spans="1:36" ht="26.25" x14ac:dyDescent="0.25">
      <c r="B8" s="166" t="str">
        <f>+A11</f>
        <v>CORPORACION UNIVERSITARIA REMINGTON</v>
      </c>
      <c r="C8" s="166"/>
      <c r="D8" s="166"/>
      <c r="E8" s="166"/>
      <c r="F8" s="166"/>
      <c r="G8" s="166"/>
      <c r="H8" s="166"/>
      <c r="I8" s="166"/>
      <c r="J8" s="35"/>
      <c r="K8" s="4"/>
    </row>
    <row r="9" spans="1:36" ht="26.25" x14ac:dyDescent="0.25">
      <c r="B9" s="166" t="s">
        <v>119</v>
      </c>
      <c r="C9" s="166"/>
      <c r="D9" s="166"/>
      <c r="E9" s="166"/>
      <c r="F9" s="166"/>
      <c r="G9" s="166"/>
      <c r="H9" s="166"/>
      <c r="I9" s="166"/>
      <c r="J9" s="35"/>
      <c r="K9" s="4"/>
    </row>
    <row r="10" spans="1:36" s="3" customFormat="1" ht="21" customHeight="1" x14ac:dyDescent="0.25">
      <c r="A10" s="137" t="s">
        <v>121</v>
      </c>
      <c r="B10" s="5"/>
      <c r="C10" s="5"/>
      <c r="D10" s="5"/>
      <c r="E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1:36" x14ac:dyDescent="0.25">
      <c r="A11" s="5" t="s">
        <v>122</v>
      </c>
      <c r="B11" s="5" t="s">
        <v>123</v>
      </c>
      <c r="C11" s="6" t="s">
        <v>124</v>
      </c>
      <c r="D11" s="6">
        <v>1</v>
      </c>
      <c r="E11" s="6" t="s">
        <v>107</v>
      </c>
      <c r="F11" s="6"/>
    </row>
    <row r="12" spans="1:36" ht="26.25" x14ac:dyDescent="0.25">
      <c r="A12" s="36" t="s">
        <v>28</v>
      </c>
      <c r="B12" s="7"/>
      <c r="C12" s="36" t="s">
        <v>30</v>
      </c>
      <c r="D12" s="8"/>
      <c r="E12" s="8"/>
      <c r="F12" s="8"/>
      <c r="G12" s="37" t="s">
        <v>40</v>
      </c>
      <c r="H12" s="8"/>
      <c r="I12" s="36" t="s">
        <v>41</v>
      </c>
      <c r="J12" s="36"/>
    </row>
    <row r="13" spans="1:36" ht="26.25" x14ac:dyDescent="0.25">
      <c r="A13" s="7" t="str">
        <f>+IF(B11="O","OFICIAL",IF(B11="P","PRIVADA","RÉGIMEN ESPECIAL"))</f>
        <v>PRIVADA</v>
      </c>
      <c r="B13" s="7"/>
      <c r="C13" s="8" t="str">
        <f>+IF(C11="U","UNIVERSIDAD",IF(C11="I.T.","INSTITUCIÓN TECNOLÓGICA",IF(C11="T.P.","INSTITUCIÓN TÉCNICA PROFESIONAL","INST. UNIVERSITARIA / ESC. TECNOLÓGICA ")))</f>
        <v xml:space="preserve">INST. UNIVERSITARIA / ESC. TECNOLÓGICA </v>
      </c>
      <c r="D13" s="9"/>
      <c r="E13" s="8"/>
      <c r="F13" s="9"/>
      <c r="G13" s="10">
        <f>+D11</f>
        <v>1</v>
      </c>
      <c r="H13" s="8"/>
      <c r="I13" s="10" t="str">
        <f>+E11</f>
        <v>NO</v>
      </c>
      <c r="J13" s="35"/>
    </row>
    <row r="14" spans="1:36" ht="26.25" x14ac:dyDescent="0.25">
      <c r="C14" s="7" t="str">
        <f>+IF(C11="I.U./E.T","ESCUELA TECNOLÓGICA","")</f>
        <v>ESCUELA TECNOLÓGICA</v>
      </c>
      <c r="D14" s="3"/>
      <c r="E14" s="3"/>
    </row>
    <row r="15" spans="1:36" ht="16.5" thickBot="1" x14ac:dyDescent="0.3">
      <c r="B15" s="11"/>
    </row>
    <row r="16" spans="1:36" ht="19.5" customHeight="1" x14ac:dyDescent="0.25">
      <c r="G16" s="180" t="str">
        <f>+A11</f>
        <v>CORPORACION UNIVERSITARIA REMINGTON</v>
      </c>
      <c r="H16" s="184" t="s">
        <v>1</v>
      </c>
    </row>
    <row r="17" spans="1:11" ht="28.5" customHeight="1" x14ac:dyDescent="0.25">
      <c r="C17" s="12" t="s">
        <v>42</v>
      </c>
      <c r="G17" s="181"/>
      <c r="H17" s="185"/>
    </row>
    <row r="18" spans="1:11" ht="20.25" customHeight="1" thickBot="1" x14ac:dyDescent="0.3">
      <c r="G18" s="182"/>
      <c r="H18" s="186"/>
    </row>
    <row r="19" spans="1:11" ht="18.75" x14ac:dyDescent="0.25">
      <c r="A19" s="173" t="s">
        <v>0</v>
      </c>
      <c r="B19" s="174"/>
      <c r="C19" s="174"/>
      <c r="D19" s="174"/>
      <c r="E19" s="174"/>
      <c r="F19" s="175"/>
      <c r="G19" s="45">
        <f>+K34</f>
        <v>17997</v>
      </c>
      <c r="H19" s="38">
        <v>2408041</v>
      </c>
    </row>
    <row r="20" spans="1:11" ht="18.75" x14ac:dyDescent="0.25">
      <c r="A20" s="170" t="s">
        <v>43</v>
      </c>
      <c r="B20" s="171"/>
      <c r="C20" s="171"/>
      <c r="D20" s="171"/>
      <c r="E20" s="171"/>
      <c r="F20" s="172"/>
      <c r="G20" s="46">
        <f>+K32</f>
        <v>17159</v>
      </c>
      <c r="H20" s="39">
        <v>2234962</v>
      </c>
      <c r="I20" s="1" t="s">
        <v>126</v>
      </c>
    </row>
    <row r="21" spans="1:11" ht="18.75" x14ac:dyDescent="0.25">
      <c r="A21" s="140" t="s">
        <v>44</v>
      </c>
      <c r="B21" s="179"/>
      <c r="C21" s="179"/>
      <c r="D21" s="179"/>
      <c r="E21" s="179"/>
      <c r="F21" s="141"/>
      <c r="G21" s="47">
        <f>+K33</f>
        <v>838</v>
      </c>
      <c r="H21" s="40">
        <v>173079</v>
      </c>
    </row>
    <row r="22" spans="1:11" ht="18.75" x14ac:dyDescent="0.25">
      <c r="A22" s="170" t="s">
        <v>45</v>
      </c>
      <c r="B22" s="171"/>
      <c r="C22" s="171"/>
      <c r="D22" s="171"/>
      <c r="E22" s="171"/>
      <c r="F22" s="172"/>
      <c r="G22" s="122">
        <f>+E82</f>
        <v>0</v>
      </c>
      <c r="H22" s="121">
        <v>0.39947492588373701</v>
      </c>
    </row>
    <row r="23" spans="1:11" ht="18.75" x14ac:dyDescent="0.25">
      <c r="A23" s="167" t="s">
        <v>46</v>
      </c>
      <c r="B23" s="168"/>
      <c r="C23" s="168"/>
      <c r="D23" s="168"/>
      <c r="E23" s="168"/>
      <c r="F23" s="169"/>
      <c r="G23" s="48">
        <f>+I82</f>
        <v>54</v>
      </c>
      <c r="H23" s="40">
        <v>10952</v>
      </c>
    </row>
    <row r="24" spans="1:11" ht="18.75" x14ac:dyDescent="0.25">
      <c r="A24" s="170" t="s">
        <v>47</v>
      </c>
      <c r="B24" s="171"/>
      <c r="C24" s="171"/>
      <c r="D24" s="171"/>
      <c r="E24" s="171"/>
      <c r="F24" s="172"/>
      <c r="G24" s="46">
        <v>59</v>
      </c>
      <c r="H24" s="39">
        <v>303</v>
      </c>
    </row>
    <row r="25" spans="1:11" ht="18.75" x14ac:dyDescent="0.25">
      <c r="A25" s="140" t="s">
        <v>115</v>
      </c>
      <c r="B25" s="179"/>
      <c r="C25" s="179"/>
      <c r="D25" s="179"/>
      <c r="E25" s="179"/>
      <c r="F25" s="141"/>
      <c r="G25" s="123">
        <f>+C72</f>
        <v>0.31680000000000003</v>
      </c>
      <c r="H25" s="124">
        <v>9.0300000000000005E-2</v>
      </c>
    </row>
    <row r="26" spans="1:11" ht="18.75" x14ac:dyDescent="0.25">
      <c r="A26" s="170" t="s">
        <v>48</v>
      </c>
      <c r="B26" s="171"/>
      <c r="C26" s="171"/>
      <c r="D26" s="171"/>
      <c r="E26" s="171"/>
      <c r="F26" s="172"/>
      <c r="G26" s="41">
        <f>+H85+H86</f>
        <v>0.62</v>
      </c>
      <c r="H26" s="42">
        <v>0.60899999999999999</v>
      </c>
    </row>
    <row r="27" spans="1:11" ht="19.5" thickBot="1" x14ac:dyDescent="0.3">
      <c r="A27" s="176" t="s">
        <v>77</v>
      </c>
      <c r="B27" s="177"/>
      <c r="C27" s="177"/>
      <c r="D27" s="177"/>
      <c r="E27" s="177"/>
      <c r="F27" s="178"/>
      <c r="G27" s="43">
        <v>0.78100000000000003</v>
      </c>
      <c r="H27" s="44">
        <v>0.76500000000000001</v>
      </c>
    </row>
    <row r="28" spans="1:11" x14ac:dyDescent="0.25">
      <c r="A28" s="30" t="s">
        <v>82</v>
      </c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H29" s="13"/>
      <c r="I29" s="13"/>
      <c r="J29" s="13"/>
      <c r="K29" s="13"/>
    </row>
    <row r="30" spans="1:11" ht="21.75" thickBot="1" x14ac:dyDescent="0.3">
      <c r="A30" s="14" t="s">
        <v>79</v>
      </c>
      <c r="K30" s="15"/>
    </row>
    <row r="31" spans="1:11" ht="19.5" thickBot="1" x14ac:dyDescent="0.3">
      <c r="A31" s="151" t="s">
        <v>80</v>
      </c>
      <c r="B31" s="152"/>
      <c r="C31" s="54">
        <v>2010</v>
      </c>
      <c r="D31" s="55">
        <v>2011</v>
      </c>
      <c r="E31" s="55">
        <v>2012</v>
      </c>
      <c r="F31" s="55">
        <v>2013</v>
      </c>
      <c r="G31" s="55">
        <v>2014</v>
      </c>
      <c r="H31" s="56">
        <v>2015</v>
      </c>
      <c r="I31" s="56">
        <v>2016</v>
      </c>
      <c r="J31" s="56">
        <v>2017</v>
      </c>
      <c r="K31" s="57">
        <v>2018</v>
      </c>
    </row>
    <row r="32" spans="1:11" ht="18.75" x14ac:dyDescent="0.25">
      <c r="A32" s="187" t="s">
        <v>49</v>
      </c>
      <c r="B32" s="188"/>
      <c r="C32" s="58">
        <v>2300</v>
      </c>
      <c r="D32" s="59">
        <v>14327</v>
      </c>
      <c r="E32" s="59">
        <v>16916</v>
      </c>
      <c r="F32" s="59">
        <v>19509</v>
      </c>
      <c r="G32" s="59">
        <v>19585</v>
      </c>
      <c r="H32" s="60">
        <v>18877</v>
      </c>
      <c r="I32" s="60">
        <v>20736</v>
      </c>
      <c r="J32" s="61">
        <v>19049</v>
      </c>
      <c r="K32" s="62">
        <v>17159</v>
      </c>
    </row>
    <row r="33" spans="1:13" ht="18.75" x14ac:dyDescent="0.25">
      <c r="A33" s="189" t="s">
        <v>50</v>
      </c>
      <c r="B33" s="190"/>
      <c r="C33" s="63">
        <v>0</v>
      </c>
      <c r="D33" s="16">
        <v>2179</v>
      </c>
      <c r="E33" s="16">
        <v>477</v>
      </c>
      <c r="F33" s="16">
        <v>1088</v>
      </c>
      <c r="G33" s="16">
        <v>1375</v>
      </c>
      <c r="H33" s="31">
        <v>696</v>
      </c>
      <c r="I33" s="31">
        <v>590</v>
      </c>
      <c r="J33" s="49">
        <v>834</v>
      </c>
      <c r="K33" s="64">
        <v>838</v>
      </c>
    </row>
    <row r="34" spans="1:13" ht="19.5" thickBot="1" x14ac:dyDescent="0.3">
      <c r="A34" s="191" t="s">
        <v>9</v>
      </c>
      <c r="B34" s="192"/>
      <c r="C34" s="65">
        <f>+SUM(C32:C33)</f>
        <v>2300</v>
      </c>
      <c r="D34" s="66">
        <f t="shared" ref="D34:H34" si="0">+SUM(D32:D33)</f>
        <v>16506</v>
      </c>
      <c r="E34" s="66">
        <f t="shared" si="0"/>
        <v>17393</v>
      </c>
      <c r="F34" s="66">
        <f t="shared" si="0"/>
        <v>20597</v>
      </c>
      <c r="G34" s="66">
        <f t="shared" si="0"/>
        <v>20960</v>
      </c>
      <c r="H34" s="67">
        <f t="shared" si="0"/>
        <v>19573</v>
      </c>
      <c r="I34" s="67">
        <f>+SUM(I32:I33)</f>
        <v>21326</v>
      </c>
      <c r="J34" s="68">
        <f>+SUM(J32:J33)</f>
        <v>19883</v>
      </c>
      <c r="K34" s="69">
        <f t="shared" ref="K34" si="1">+SUM(K32:K33)</f>
        <v>17997</v>
      </c>
    </row>
    <row r="35" spans="1:13" x14ac:dyDescent="0.25">
      <c r="A35" s="30" t="s">
        <v>78</v>
      </c>
      <c r="H35" s="17"/>
      <c r="I35" s="17"/>
      <c r="J35" s="17"/>
      <c r="K35" s="17"/>
    </row>
    <row r="36" spans="1:13" x14ac:dyDescent="0.25">
      <c r="A36" s="18"/>
    </row>
    <row r="37" spans="1:13" ht="21.75" thickBot="1" x14ac:dyDescent="0.3">
      <c r="A37" s="14" t="s">
        <v>36</v>
      </c>
    </row>
    <row r="38" spans="1:13" ht="19.5" thickBot="1" x14ac:dyDescent="0.3">
      <c r="A38" s="151" t="s">
        <v>81</v>
      </c>
      <c r="B38" s="152"/>
      <c r="C38" s="54">
        <v>2010</v>
      </c>
      <c r="D38" s="55">
        <v>2011</v>
      </c>
      <c r="E38" s="55">
        <v>2012</v>
      </c>
      <c r="F38" s="55">
        <v>2013</v>
      </c>
      <c r="G38" s="55">
        <v>2014</v>
      </c>
      <c r="H38" s="56">
        <v>2015</v>
      </c>
      <c r="I38" s="56">
        <v>2016</v>
      </c>
      <c r="J38" s="56">
        <v>2017</v>
      </c>
      <c r="K38" s="57">
        <v>2018</v>
      </c>
      <c r="L38" s="2"/>
      <c r="M38" s="2"/>
    </row>
    <row r="39" spans="1:13" ht="18.75" x14ac:dyDescent="0.25">
      <c r="A39" s="138" t="s">
        <v>3</v>
      </c>
      <c r="B39" s="139"/>
      <c r="C39" s="70">
        <v>50</v>
      </c>
      <c r="D39" s="71">
        <v>378</v>
      </c>
      <c r="E39" s="71">
        <v>603</v>
      </c>
      <c r="F39" s="71">
        <v>633</v>
      </c>
      <c r="G39" s="71">
        <v>523</v>
      </c>
      <c r="H39" s="72">
        <v>603</v>
      </c>
      <c r="I39" s="72">
        <v>683</v>
      </c>
      <c r="J39" s="73">
        <v>418</v>
      </c>
      <c r="K39" s="74">
        <v>276</v>
      </c>
      <c r="L39" s="183"/>
      <c r="M39" s="183"/>
    </row>
    <row r="40" spans="1:13" ht="18.75" x14ac:dyDescent="0.25">
      <c r="A40" s="140" t="s">
        <v>4</v>
      </c>
      <c r="B40" s="141"/>
      <c r="C40" s="75">
        <v>649</v>
      </c>
      <c r="D40" s="19">
        <v>2799</v>
      </c>
      <c r="E40" s="19">
        <v>3120</v>
      </c>
      <c r="F40" s="19">
        <v>3570</v>
      </c>
      <c r="G40" s="19">
        <v>3396</v>
      </c>
      <c r="H40" s="32">
        <v>2626</v>
      </c>
      <c r="I40" s="32">
        <v>3138</v>
      </c>
      <c r="J40" s="50">
        <v>1937</v>
      </c>
      <c r="K40" s="76">
        <v>1541</v>
      </c>
      <c r="L40" s="183"/>
      <c r="M40" s="183"/>
    </row>
    <row r="41" spans="1:13" ht="18.75" x14ac:dyDescent="0.25">
      <c r="A41" s="140" t="s">
        <v>5</v>
      </c>
      <c r="B41" s="141"/>
      <c r="C41" s="75">
        <v>1601</v>
      </c>
      <c r="D41" s="19">
        <v>11150</v>
      </c>
      <c r="E41" s="19">
        <v>13193</v>
      </c>
      <c r="F41" s="19">
        <v>15306</v>
      </c>
      <c r="G41" s="19">
        <v>15666</v>
      </c>
      <c r="H41" s="32">
        <v>15648</v>
      </c>
      <c r="I41" s="32">
        <v>16915</v>
      </c>
      <c r="J41" s="50">
        <v>16694</v>
      </c>
      <c r="K41" s="76">
        <v>15342</v>
      </c>
      <c r="L41" s="183"/>
      <c r="M41" s="183"/>
    </row>
    <row r="42" spans="1:13" ht="18.75" x14ac:dyDescent="0.25">
      <c r="A42" s="140" t="s">
        <v>6</v>
      </c>
      <c r="B42" s="141"/>
      <c r="C42" s="75">
        <v>0</v>
      </c>
      <c r="D42" s="19">
        <v>2179</v>
      </c>
      <c r="E42" s="19">
        <v>477</v>
      </c>
      <c r="F42" s="19">
        <v>1088</v>
      </c>
      <c r="G42" s="19">
        <v>1375</v>
      </c>
      <c r="H42" s="32">
        <v>696</v>
      </c>
      <c r="I42" s="32">
        <v>590</v>
      </c>
      <c r="J42" s="50">
        <v>834</v>
      </c>
      <c r="K42" s="76">
        <v>838</v>
      </c>
      <c r="L42" s="183"/>
      <c r="M42" s="183"/>
    </row>
    <row r="43" spans="1:13" ht="18.75" x14ac:dyDescent="0.25">
      <c r="A43" s="140" t="s">
        <v>7</v>
      </c>
      <c r="B43" s="141"/>
      <c r="C43" s="75">
        <v>0</v>
      </c>
      <c r="D43" s="19">
        <v>0</v>
      </c>
      <c r="E43" s="19">
        <v>0</v>
      </c>
      <c r="F43" s="19">
        <v>0</v>
      </c>
      <c r="G43" s="19">
        <v>0</v>
      </c>
      <c r="H43" s="32">
        <v>0</v>
      </c>
      <c r="I43" s="32">
        <v>0</v>
      </c>
      <c r="J43" s="50">
        <v>0</v>
      </c>
      <c r="K43" s="76">
        <v>0</v>
      </c>
      <c r="L43" s="183"/>
      <c r="M43" s="183"/>
    </row>
    <row r="44" spans="1:13" ht="18.75" x14ac:dyDescent="0.25">
      <c r="A44" s="140" t="s">
        <v>8</v>
      </c>
      <c r="B44" s="141"/>
      <c r="C44" s="75">
        <v>0</v>
      </c>
      <c r="D44" s="19">
        <v>0</v>
      </c>
      <c r="E44" s="19">
        <v>0</v>
      </c>
      <c r="F44" s="19">
        <v>0</v>
      </c>
      <c r="G44" s="19">
        <v>0</v>
      </c>
      <c r="H44" s="32">
        <v>0</v>
      </c>
      <c r="I44" s="32">
        <v>0</v>
      </c>
      <c r="J44" s="50">
        <v>0</v>
      </c>
      <c r="K44" s="76">
        <v>0</v>
      </c>
      <c r="L44" s="183"/>
      <c r="M44" s="183"/>
    </row>
    <row r="45" spans="1:13" ht="19.5" thickBot="1" x14ac:dyDescent="0.3">
      <c r="A45" s="193" t="s">
        <v>9</v>
      </c>
      <c r="B45" s="194"/>
      <c r="C45" s="77">
        <f>+SUM(C39:C44)</f>
        <v>2300</v>
      </c>
      <c r="D45" s="78">
        <f t="shared" ref="D45:J45" si="2">+SUM(D39:D44)</f>
        <v>16506</v>
      </c>
      <c r="E45" s="78">
        <f t="shared" si="2"/>
        <v>17393</v>
      </c>
      <c r="F45" s="78">
        <f t="shared" si="2"/>
        <v>20597</v>
      </c>
      <c r="G45" s="78">
        <f t="shared" si="2"/>
        <v>20960</v>
      </c>
      <c r="H45" s="79">
        <f t="shared" si="2"/>
        <v>19573</v>
      </c>
      <c r="I45" s="79">
        <f t="shared" si="2"/>
        <v>21326</v>
      </c>
      <c r="J45" s="80">
        <f t="shared" si="2"/>
        <v>19883</v>
      </c>
      <c r="K45" s="81">
        <f t="shared" ref="K45" si="3">+SUM(K39:K44)</f>
        <v>17997</v>
      </c>
      <c r="L45" s="2"/>
      <c r="M45" s="2"/>
    </row>
    <row r="46" spans="1:13" x14ac:dyDescent="0.25">
      <c r="A46" s="30" t="s">
        <v>78</v>
      </c>
      <c r="L46" s="2"/>
      <c r="M46" s="2"/>
    </row>
    <row r="47" spans="1:13" ht="21.75" thickBot="1" x14ac:dyDescent="0.3">
      <c r="A47" s="14" t="s">
        <v>51</v>
      </c>
    </row>
    <row r="48" spans="1:13" ht="19.5" thickBot="1" x14ac:dyDescent="0.3">
      <c r="A48" s="151" t="s">
        <v>64</v>
      </c>
      <c r="B48" s="152"/>
      <c r="C48" s="54">
        <v>2010</v>
      </c>
      <c r="D48" s="55">
        <v>2011</v>
      </c>
      <c r="E48" s="55">
        <v>2012</v>
      </c>
      <c r="F48" s="55">
        <v>2013</v>
      </c>
      <c r="G48" s="55">
        <v>2014</v>
      </c>
      <c r="H48" s="56">
        <v>2015</v>
      </c>
      <c r="I48" s="56">
        <v>2016</v>
      </c>
      <c r="J48" s="56">
        <v>2017</v>
      </c>
      <c r="K48" s="57">
        <v>2018</v>
      </c>
    </row>
    <row r="49" spans="1:13" ht="18.75" x14ac:dyDescent="0.25">
      <c r="A49" s="195" t="s">
        <v>52</v>
      </c>
      <c r="B49" s="196"/>
      <c r="C49" s="70">
        <v>61</v>
      </c>
      <c r="D49" s="71">
        <v>272</v>
      </c>
      <c r="E49" s="71">
        <v>397</v>
      </c>
      <c r="F49" s="71">
        <v>501</v>
      </c>
      <c r="G49" s="71">
        <v>532</v>
      </c>
      <c r="H49" s="72">
        <v>487</v>
      </c>
      <c r="I49" s="72">
        <v>387</v>
      </c>
      <c r="J49" s="73">
        <v>382</v>
      </c>
      <c r="K49" s="74">
        <v>529</v>
      </c>
    </row>
    <row r="50" spans="1:13" ht="18.75" x14ac:dyDescent="0.25">
      <c r="A50" s="197" t="s">
        <v>83</v>
      </c>
      <c r="B50" s="198"/>
      <c r="C50" s="75">
        <v>35</v>
      </c>
      <c r="D50" s="19">
        <v>140</v>
      </c>
      <c r="E50" s="19">
        <v>64</v>
      </c>
      <c r="F50" s="19">
        <v>7</v>
      </c>
      <c r="G50" s="19">
        <v>10</v>
      </c>
      <c r="H50" s="32">
        <v>0</v>
      </c>
      <c r="I50" s="32">
        <v>193</v>
      </c>
      <c r="J50" s="50">
        <v>0</v>
      </c>
      <c r="K50" s="76">
        <v>0</v>
      </c>
    </row>
    <row r="51" spans="1:13" ht="18.75" x14ac:dyDescent="0.25">
      <c r="A51" s="197" t="s">
        <v>53</v>
      </c>
      <c r="B51" s="198"/>
      <c r="C51" s="75">
        <v>0</v>
      </c>
      <c r="D51" s="19">
        <v>0</v>
      </c>
      <c r="E51" s="19">
        <v>0</v>
      </c>
      <c r="F51" s="19">
        <v>0</v>
      </c>
      <c r="G51" s="19">
        <v>0</v>
      </c>
      <c r="H51" s="32">
        <v>0</v>
      </c>
      <c r="I51" s="32">
        <v>0</v>
      </c>
      <c r="J51" s="50">
        <v>7</v>
      </c>
      <c r="K51" s="76">
        <v>10</v>
      </c>
    </row>
    <row r="52" spans="1:13" ht="18.75" x14ac:dyDescent="0.25">
      <c r="A52" s="197" t="s">
        <v>84</v>
      </c>
      <c r="B52" s="198"/>
      <c r="C52" s="75">
        <v>489</v>
      </c>
      <c r="D52" s="19">
        <v>560</v>
      </c>
      <c r="E52" s="19">
        <v>632</v>
      </c>
      <c r="F52" s="19">
        <v>728</v>
      </c>
      <c r="G52" s="19">
        <v>843</v>
      </c>
      <c r="H52" s="32">
        <v>327</v>
      </c>
      <c r="I52" s="32">
        <v>1194</v>
      </c>
      <c r="J52" s="50">
        <v>1164</v>
      </c>
      <c r="K52" s="76">
        <v>1161</v>
      </c>
    </row>
    <row r="53" spans="1:13" ht="18.75" x14ac:dyDescent="0.25">
      <c r="A53" s="197" t="s">
        <v>85</v>
      </c>
      <c r="B53" s="198"/>
      <c r="C53" s="75">
        <v>709</v>
      </c>
      <c r="D53" s="19">
        <v>747</v>
      </c>
      <c r="E53" s="19">
        <v>479</v>
      </c>
      <c r="F53" s="19">
        <v>477</v>
      </c>
      <c r="G53" s="19">
        <v>482</v>
      </c>
      <c r="H53" s="32">
        <v>541</v>
      </c>
      <c r="I53" s="32">
        <v>709</v>
      </c>
      <c r="J53" s="50">
        <v>531</v>
      </c>
      <c r="K53" s="76">
        <v>992</v>
      </c>
    </row>
    <row r="54" spans="1:13" ht="18.75" x14ac:dyDescent="0.25">
      <c r="A54" s="197" t="s">
        <v>106</v>
      </c>
      <c r="B54" s="198"/>
      <c r="C54" s="75">
        <v>740</v>
      </c>
      <c r="D54" s="19">
        <v>11084</v>
      </c>
      <c r="E54" s="19">
        <v>13065</v>
      </c>
      <c r="F54" s="19">
        <v>15392</v>
      </c>
      <c r="G54" s="19">
        <v>15296</v>
      </c>
      <c r="H54" s="32">
        <v>14797</v>
      </c>
      <c r="I54" s="32">
        <v>15225</v>
      </c>
      <c r="J54" s="50">
        <v>14138</v>
      </c>
      <c r="K54" s="76">
        <v>11954</v>
      </c>
    </row>
    <row r="55" spans="1:13" ht="18.75" x14ac:dyDescent="0.25">
      <c r="A55" s="197" t="s">
        <v>86</v>
      </c>
      <c r="B55" s="198"/>
      <c r="C55" s="75">
        <v>266</v>
      </c>
      <c r="D55" s="19">
        <v>3703</v>
      </c>
      <c r="E55" s="19">
        <v>2756</v>
      </c>
      <c r="F55" s="19">
        <v>3492</v>
      </c>
      <c r="G55" s="19">
        <v>3783</v>
      </c>
      <c r="H55" s="32">
        <v>3331</v>
      </c>
      <c r="I55" s="32">
        <v>3442</v>
      </c>
      <c r="J55" s="50">
        <v>3493</v>
      </c>
      <c r="K55" s="76">
        <v>3099</v>
      </c>
    </row>
    <row r="56" spans="1:13" ht="18.75" x14ac:dyDescent="0.25">
      <c r="A56" s="197" t="s">
        <v>54</v>
      </c>
      <c r="B56" s="198"/>
      <c r="C56" s="75">
        <v>0</v>
      </c>
      <c r="D56" s="19">
        <v>0</v>
      </c>
      <c r="E56" s="19">
        <v>0</v>
      </c>
      <c r="F56" s="19">
        <v>0</v>
      </c>
      <c r="G56" s="19">
        <v>14</v>
      </c>
      <c r="H56" s="32">
        <v>90</v>
      </c>
      <c r="I56" s="32">
        <v>176</v>
      </c>
      <c r="J56" s="50">
        <v>168</v>
      </c>
      <c r="K56" s="76">
        <v>252</v>
      </c>
    </row>
    <row r="57" spans="1:13" ht="19.5" thickBot="1" x14ac:dyDescent="0.3">
      <c r="A57" s="193" t="s">
        <v>9</v>
      </c>
      <c r="B57" s="194"/>
      <c r="C57" s="77">
        <f>+SUM(C49:C56)</f>
        <v>2300</v>
      </c>
      <c r="D57" s="78">
        <f t="shared" ref="D57" si="4">+SUM(D49:D56)</f>
        <v>16506</v>
      </c>
      <c r="E57" s="78">
        <f t="shared" ref="E57" si="5">+SUM(E49:E56)</f>
        <v>17393</v>
      </c>
      <c r="F57" s="78">
        <f t="shared" ref="F57" si="6">+SUM(F49:F56)</f>
        <v>20597</v>
      </c>
      <c r="G57" s="78">
        <f t="shared" ref="G57" si="7">+SUM(G49:G56)</f>
        <v>20960</v>
      </c>
      <c r="H57" s="79">
        <f t="shared" ref="H57" si="8">+SUM(H49:H56)</f>
        <v>19573</v>
      </c>
      <c r="I57" s="79">
        <f t="shared" ref="I57:K57" si="9">+SUM(I49:I56)</f>
        <v>21326</v>
      </c>
      <c r="J57" s="79">
        <f t="shared" si="9"/>
        <v>19883</v>
      </c>
      <c r="K57" s="81">
        <f t="shared" si="9"/>
        <v>17997</v>
      </c>
      <c r="L57" s="2"/>
      <c r="M57" s="2"/>
    </row>
    <row r="58" spans="1:13" ht="21.75" thickBot="1" x14ac:dyDescent="0.3">
      <c r="A58" s="14" t="s">
        <v>55</v>
      </c>
    </row>
    <row r="59" spans="1:13" ht="19.5" thickBot="1" x14ac:dyDescent="0.3">
      <c r="A59" s="151" t="s">
        <v>63</v>
      </c>
      <c r="B59" s="152"/>
      <c r="C59" s="54">
        <v>2010</v>
      </c>
      <c r="D59" s="55">
        <v>2011</v>
      </c>
      <c r="E59" s="55">
        <v>2012</v>
      </c>
      <c r="F59" s="55">
        <v>2013</v>
      </c>
      <c r="G59" s="55">
        <v>2014</v>
      </c>
      <c r="H59" s="56">
        <v>2015</v>
      </c>
      <c r="I59" s="56">
        <v>2016</v>
      </c>
      <c r="J59" s="56">
        <v>2017</v>
      </c>
      <c r="K59" s="57">
        <v>2018</v>
      </c>
    </row>
    <row r="60" spans="1:13" ht="18.75" x14ac:dyDescent="0.25">
      <c r="A60" s="138" t="s">
        <v>56</v>
      </c>
      <c r="B60" s="139"/>
      <c r="C60" s="70">
        <v>2286</v>
      </c>
      <c r="D60" s="71">
        <v>2869</v>
      </c>
      <c r="E60" s="71">
        <v>2611</v>
      </c>
      <c r="F60" s="71">
        <v>2595</v>
      </c>
      <c r="G60" s="71">
        <v>2648</v>
      </c>
      <c r="H60" s="72">
        <v>2243</v>
      </c>
      <c r="I60" s="72">
        <v>3454</v>
      </c>
      <c r="J60" s="72">
        <v>2902</v>
      </c>
      <c r="K60" s="74">
        <v>4108</v>
      </c>
    </row>
    <row r="61" spans="1:13" ht="18.75" x14ac:dyDescent="0.25">
      <c r="A61" s="140" t="s">
        <v>57</v>
      </c>
      <c r="B61" s="141"/>
      <c r="C61" s="75">
        <v>14</v>
      </c>
      <c r="D61" s="19">
        <v>13637</v>
      </c>
      <c r="E61" s="19">
        <v>14782</v>
      </c>
      <c r="F61" s="19">
        <v>18002</v>
      </c>
      <c r="G61" s="19">
        <v>18312</v>
      </c>
      <c r="H61" s="32">
        <v>17330</v>
      </c>
      <c r="I61" s="32">
        <v>17080</v>
      </c>
      <c r="J61" s="32">
        <v>15481</v>
      </c>
      <c r="K61" s="76">
        <v>12470</v>
      </c>
    </row>
    <row r="62" spans="1:13" ht="18.75" x14ac:dyDescent="0.25">
      <c r="A62" s="140" t="s">
        <v>58</v>
      </c>
      <c r="B62" s="141"/>
      <c r="C62" s="75">
        <v>0</v>
      </c>
      <c r="D62" s="19">
        <v>0</v>
      </c>
      <c r="E62" s="19">
        <v>0</v>
      </c>
      <c r="F62" s="19">
        <v>0</v>
      </c>
      <c r="G62" s="19">
        <v>0</v>
      </c>
      <c r="H62" s="32">
        <v>0</v>
      </c>
      <c r="I62" s="32">
        <v>792</v>
      </c>
      <c r="J62" s="32">
        <v>1500</v>
      </c>
      <c r="K62" s="76">
        <v>1419</v>
      </c>
    </row>
    <row r="63" spans="1:13" ht="19.5" thickBot="1" x14ac:dyDescent="0.3">
      <c r="A63" s="193" t="s">
        <v>9</v>
      </c>
      <c r="B63" s="194"/>
      <c r="C63" s="77">
        <f>+SUM(C60:C62)</f>
        <v>2300</v>
      </c>
      <c r="D63" s="78">
        <f t="shared" ref="D63:I63" si="10">+SUM(D60:D62)</f>
        <v>16506</v>
      </c>
      <c r="E63" s="78">
        <f t="shared" si="10"/>
        <v>17393</v>
      </c>
      <c r="F63" s="78">
        <f t="shared" si="10"/>
        <v>20597</v>
      </c>
      <c r="G63" s="78">
        <f t="shared" si="10"/>
        <v>20960</v>
      </c>
      <c r="H63" s="79">
        <f t="shared" si="10"/>
        <v>19573</v>
      </c>
      <c r="I63" s="79">
        <f t="shared" si="10"/>
        <v>21326</v>
      </c>
      <c r="J63" s="79">
        <f>+SUM(J60:J62)</f>
        <v>19883</v>
      </c>
      <c r="K63" s="81">
        <f t="shared" ref="K63" si="11">+SUM(K60:K62)</f>
        <v>17997</v>
      </c>
      <c r="L63" s="2"/>
      <c r="M63" s="2"/>
    </row>
    <row r="64" spans="1:13" ht="21.75" thickBot="1" x14ac:dyDescent="0.3">
      <c r="A64" s="14" t="s">
        <v>59</v>
      </c>
      <c r="K64" s="15"/>
    </row>
    <row r="65" spans="1:13" ht="19.5" thickBot="1" x14ac:dyDescent="0.3">
      <c r="A65" s="151" t="s">
        <v>62</v>
      </c>
      <c r="B65" s="152"/>
      <c r="C65" s="54">
        <v>2010</v>
      </c>
      <c r="D65" s="55">
        <v>2011</v>
      </c>
      <c r="E65" s="55">
        <v>2012</v>
      </c>
      <c r="F65" s="55">
        <v>2013</v>
      </c>
      <c r="G65" s="55">
        <v>2014</v>
      </c>
      <c r="H65" s="56">
        <v>2015</v>
      </c>
      <c r="I65" s="56">
        <v>2016</v>
      </c>
      <c r="J65" s="56">
        <v>2017</v>
      </c>
      <c r="K65" s="57">
        <v>2018</v>
      </c>
    </row>
    <row r="66" spans="1:13" ht="18.75" x14ac:dyDescent="0.25">
      <c r="A66" s="187" t="s">
        <v>60</v>
      </c>
      <c r="B66" s="188"/>
      <c r="C66" s="58">
        <v>1006</v>
      </c>
      <c r="D66" s="59">
        <v>6587</v>
      </c>
      <c r="E66" s="59">
        <v>6726</v>
      </c>
      <c r="F66" s="59">
        <v>8128</v>
      </c>
      <c r="G66" s="59">
        <v>8348</v>
      </c>
      <c r="H66" s="60">
        <v>7900</v>
      </c>
      <c r="I66" s="60">
        <v>8665</v>
      </c>
      <c r="J66" s="61">
        <v>8166</v>
      </c>
      <c r="K66" s="62">
        <v>7445</v>
      </c>
    </row>
    <row r="67" spans="1:13" ht="18.75" x14ac:dyDescent="0.25">
      <c r="A67" s="189" t="s">
        <v>61</v>
      </c>
      <c r="B67" s="190"/>
      <c r="C67" s="63">
        <v>1294</v>
      </c>
      <c r="D67" s="16">
        <v>9919</v>
      </c>
      <c r="E67" s="16">
        <v>10667</v>
      </c>
      <c r="F67" s="16">
        <v>12469</v>
      </c>
      <c r="G67" s="16">
        <v>12612</v>
      </c>
      <c r="H67" s="31">
        <v>11673</v>
      </c>
      <c r="I67" s="31">
        <v>12661</v>
      </c>
      <c r="J67" s="49">
        <v>11717</v>
      </c>
      <c r="K67" s="64">
        <v>10552</v>
      </c>
    </row>
    <row r="68" spans="1:13" ht="19.5" thickBot="1" x14ac:dyDescent="0.3">
      <c r="A68" s="191" t="s">
        <v>9</v>
      </c>
      <c r="B68" s="192"/>
      <c r="C68" s="65">
        <f>+SUM(C66:C67)</f>
        <v>2300</v>
      </c>
      <c r="D68" s="66">
        <f t="shared" ref="D68:I68" si="12">+SUM(D66:D67)</f>
        <v>16506</v>
      </c>
      <c r="E68" s="66">
        <f t="shared" si="12"/>
        <v>17393</v>
      </c>
      <c r="F68" s="66">
        <f t="shared" si="12"/>
        <v>20597</v>
      </c>
      <c r="G68" s="66">
        <f t="shared" si="12"/>
        <v>20960</v>
      </c>
      <c r="H68" s="67">
        <f t="shared" si="12"/>
        <v>19573</v>
      </c>
      <c r="I68" s="67">
        <f t="shared" si="12"/>
        <v>21326</v>
      </c>
      <c r="J68" s="67">
        <f>+SUM(J66:J67)</f>
        <v>19883</v>
      </c>
      <c r="K68" s="69">
        <f t="shared" ref="K68" si="13">+SUM(K66:K67)</f>
        <v>17997</v>
      </c>
      <c r="L68" s="2"/>
      <c r="M68" s="2"/>
    </row>
    <row r="69" spans="1:13" ht="21.75" thickBot="1" x14ac:dyDescent="0.3">
      <c r="A69" s="14" t="s">
        <v>109</v>
      </c>
    </row>
    <row r="70" spans="1:13" ht="19.5" thickBot="1" x14ac:dyDescent="0.3">
      <c r="A70" s="151" t="s">
        <v>63</v>
      </c>
      <c r="B70" s="207"/>
      <c r="C70" s="85" t="s">
        <v>108</v>
      </c>
    </row>
    <row r="71" spans="1:13" ht="18.75" x14ac:dyDescent="0.25">
      <c r="A71" s="213" t="s">
        <v>69</v>
      </c>
      <c r="B71" s="214"/>
      <c r="C71" s="133">
        <v>0.47520000000000001</v>
      </c>
    </row>
    <row r="72" spans="1:13" ht="18.75" x14ac:dyDescent="0.25">
      <c r="A72" s="215" t="s">
        <v>5</v>
      </c>
      <c r="B72" s="216"/>
      <c r="C72" s="134">
        <v>0.31680000000000003</v>
      </c>
    </row>
    <row r="73" spans="1:13" ht="19.5" thickBot="1" x14ac:dyDescent="0.3">
      <c r="A73" s="211" t="s">
        <v>68</v>
      </c>
      <c r="B73" s="212"/>
      <c r="C73" s="135">
        <v>0.3695</v>
      </c>
    </row>
    <row r="74" spans="1:13" ht="21.75" thickBot="1" x14ac:dyDescent="0.3">
      <c r="A74" s="14" t="s">
        <v>87</v>
      </c>
      <c r="C74" s="3"/>
      <c r="D74" s="3"/>
      <c r="E74" s="3"/>
      <c r="F74" s="3"/>
      <c r="G74" s="14" t="s">
        <v>91</v>
      </c>
      <c r="H74" s="3"/>
      <c r="I74" s="3"/>
      <c r="J74" s="3"/>
      <c r="K74" s="3"/>
    </row>
    <row r="75" spans="1:13" ht="19.5" thickBot="1" x14ac:dyDescent="0.3">
      <c r="A75" s="151" t="s">
        <v>81</v>
      </c>
      <c r="B75" s="152"/>
      <c r="C75" s="83" t="s">
        <v>88</v>
      </c>
      <c r="D75" s="84" t="s">
        <v>89</v>
      </c>
      <c r="E75" s="85" t="s">
        <v>66</v>
      </c>
      <c r="G75" s="151" t="s">
        <v>65</v>
      </c>
      <c r="H75" s="207"/>
      <c r="I75" s="85" t="s">
        <v>67</v>
      </c>
      <c r="J75"/>
    </row>
    <row r="76" spans="1:13" ht="18.75" x14ac:dyDescent="0.25">
      <c r="A76" s="208" t="s">
        <v>3</v>
      </c>
      <c r="B76" s="209"/>
      <c r="C76" s="70">
        <f>+K39</f>
        <v>276</v>
      </c>
      <c r="D76" s="86">
        <v>0</v>
      </c>
      <c r="E76" s="87">
        <f>+IF(C76=0,"",(D76/C76))</f>
        <v>0</v>
      </c>
      <c r="G76" s="208" t="s">
        <v>3</v>
      </c>
      <c r="H76" s="210"/>
      <c r="I76" s="92">
        <v>3</v>
      </c>
      <c r="J76"/>
    </row>
    <row r="77" spans="1:13" ht="18.75" x14ac:dyDescent="0.25">
      <c r="A77" s="201" t="s">
        <v>4</v>
      </c>
      <c r="B77" s="202"/>
      <c r="C77" s="75">
        <f>+K40</f>
        <v>1541</v>
      </c>
      <c r="D77" s="88">
        <v>0</v>
      </c>
      <c r="E77" s="89">
        <f t="shared" ref="E77:E82" si="14">+IF(C77=0,"",(D77/C77))</f>
        <v>0</v>
      </c>
      <c r="G77" s="201" t="s">
        <v>4</v>
      </c>
      <c r="H77" s="203"/>
      <c r="I77" s="93">
        <v>11</v>
      </c>
      <c r="J77"/>
    </row>
    <row r="78" spans="1:13" ht="18.75" x14ac:dyDescent="0.25">
      <c r="A78" s="201" t="s">
        <v>5</v>
      </c>
      <c r="B78" s="202"/>
      <c r="C78" s="75">
        <f>+K41</f>
        <v>15342</v>
      </c>
      <c r="D78" s="88">
        <v>0</v>
      </c>
      <c r="E78" s="89">
        <f t="shared" si="14"/>
        <v>0</v>
      </c>
      <c r="G78" s="201" t="s">
        <v>5</v>
      </c>
      <c r="H78" s="203"/>
      <c r="I78" s="93">
        <v>21</v>
      </c>
      <c r="J78"/>
    </row>
    <row r="79" spans="1:13" ht="18.75" x14ac:dyDescent="0.25">
      <c r="A79" s="201" t="s">
        <v>6</v>
      </c>
      <c r="B79" s="202"/>
      <c r="C79" s="75">
        <f>+K42</f>
        <v>838</v>
      </c>
      <c r="D79" s="88">
        <v>0</v>
      </c>
      <c r="E79" s="89">
        <f t="shared" si="14"/>
        <v>0</v>
      </c>
      <c r="G79" s="201" t="s">
        <v>6</v>
      </c>
      <c r="H79" s="203"/>
      <c r="I79" s="93">
        <v>19</v>
      </c>
      <c r="J79"/>
    </row>
    <row r="80" spans="1:13" ht="18.75" x14ac:dyDescent="0.25">
      <c r="A80" s="201" t="s">
        <v>7</v>
      </c>
      <c r="B80" s="202"/>
      <c r="C80" s="75">
        <f>+K43</f>
        <v>0</v>
      </c>
      <c r="D80" s="88">
        <v>0</v>
      </c>
      <c r="E80" s="89" t="str">
        <f t="shared" si="14"/>
        <v/>
      </c>
      <c r="G80" s="201" t="s">
        <v>7</v>
      </c>
      <c r="H80" s="203"/>
      <c r="I80" s="93">
        <v>0</v>
      </c>
      <c r="J80"/>
    </row>
    <row r="81" spans="1:10" ht="18.75" x14ac:dyDescent="0.25">
      <c r="A81" s="201" t="s">
        <v>8</v>
      </c>
      <c r="B81" s="202"/>
      <c r="C81" s="75">
        <f>+K44</f>
        <v>0</v>
      </c>
      <c r="D81" s="88">
        <v>0</v>
      </c>
      <c r="E81" s="89" t="str">
        <f t="shared" si="14"/>
        <v/>
      </c>
      <c r="G81" s="201" t="s">
        <v>8</v>
      </c>
      <c r="H81" s="203"/>
      <c r="I81" s="93">
        <v>0</v>
      </c>
      <c r="J81"/>
    </row>
    <row r="82" spans="1:10" ht="19.5" thickBot="1" x14ac:dyDescent="0.3">
      <c r="A82" s="204" t="s">
        <v>9</v>
      </c>
      <c r="B82" s="205"/>
      <c r="C82" s="77">
        <f>+SUM(C76:C81)</f>
        <v>17997</v>
      </c>
      <c r="D82" s="90">
        <f>+SUM(D76:D81)</f>
        <v>0</v>
      </c>
      <c r="E82" s="91">
        <f t="shared" si="14"/>
        <v>0</v>
      </c>
      <c r="G82" s="204" t="s">
        <v>9</v>
      </c>
      <c r="H82" s="206"/>
      <c r="I82" s="94">
        <f>+SUM(I76:I81)</f>
        <v>54</v>
      </c>
      <c r="J82"/>
    </row>
    <row r="83" spans="1:10" ht="21.75" thickBot="1" x14ac:dyDescent="0.3">
      <c r="A83" s="1"/>
      <c r="B83" s="1"/>
      <c r="F83" s="14" t="s">
        <v>116</v>
      </c>
    </row>
    <row r="84" spans="1:10" ht="21.75" thickBot="1" x14ac:dyDescent="0.3">
      <c r="A84" s="14" t="s">
        <v>110</v>
      </c>
      <c r="C84" s="3"/>
      <c r="F84" s="151" t="s">
        <v>10</v>
      </c>
      <c r="G84" s="207"/>
      <c r="H84" s="85" t="s">
        <v>66</v>
      </c>
    </row>
    <row r="85" spans="1:10" ht="19.5" thickBot="1" x14ac:dyDescent="0.3">
      <c r="A85" s="151" t="s">
        <v>92</v>
      </c>
      <c r="B85" s="207"/>
      <c r="C85" s="85" t="s">
        <v>66</v>
      </c>
      <c r="F85" s="208" t="s">
        <v>21</v>
      </c>
      <c r="G85" s="209"/>
      <c r="H85" s="95">
        <v>0.24099999999999999</v>
      </c>
    </row>
    <row r="86" spans="1:10" ht="18.75" x14ac:dyDescent="0.25">
      <c r="A86" s="213" t="s">
        <v>12</v>
      </c>
      <c r="B86" s="214"/>
      <c r="C86" s="133">
        <v>0.61580000000000001</v>
      </c>
      <c r="F86" s="201" t="s">
        <v>22</v>
      </c>
      <c r="G86" s="202"/>
      <c r="H86" s="96">
        <v>0.379</v>
      </c>
    </row>
    <row r="87" spans="1:10" ht="20.25" customHeight="1" x14ac:dyDescent="0.25">
      <c r="A87" s="215" t="s">
        <v>11</v>
      </c>
      <c r="B87" s="216"/>
      <c r="C87" s="134">
        <v>0.33160000000000001</v>
      </c>
      <c r="F87" s="201" t="s">
        <v>23</v>
      </c>
      <c r="G87" s="202"/>
      <c r="H87" s="96">
        <v>0.13500000000000001</v>
      </c>
    </row>
    <row r="88" spans="1:10" ht="19.5" thickBot="1" x14ac:dyDescent="0.3">
      <c r="A88" s="218" t="s">
        <v>31</v>
      </c>
      <c r="B88" s="219"/>
      <c r="C88" s="136">
        <v>5.2699999999999997E-2</v>
      </c>
      <c r="F88" s="201" t="s">
        <v>24</v>
      </c>
      <c r="G88" s="202"/>
      <c r="H88" s="96">
        <v>4.8000000000000001E-2</v>
      </c>
    </row>
    <row r="89" spans="1:10" ht="18.75" x14ac:dyDescent="0.25">
      <c r="A89" s="30" t="s">
        <v>90</v>
      </c>
      <c r="B89" s="1"/>
      <c r="F89" s="201" t="s">
        <v>25</v>
      </c>
      <c r="G89" s="202"/>
      <c r="H89" s="96">
        <v>8.9999999999999993E-3</v>
      </c>
    </row>
    <row r="90" spans="1:10" ht="18.75" x14ac:dyDescent="0.25">
      <c r="A90" s="1"/>
      <c r="B90" s="1"/>
      <c r="F90" s="201" t="s">
        <v>26</v>
      </c>
      <c r="G90" s="202"/>
      <c r="H90" s="96">
        <v>4.0000000000000001E-3</v>
      </c>
    </row>
    <row r="91" spans="1:10" ht="18.75" x14ac:dyDescent="0.25">
      <c r="A91" s="1"/>
      <c r="B91" s="1"/>
      <c r="F91" s="201" t="s">
        <v>27</v>
      </c>
      <c r="G91" s="202"/>
      <c r="H91" s="96">
        <v>3.0000000000000001E-3</v>
      </c>
    </row>
    <row r="92" spans="1:10" ht="19.5" thickBot="1" x14ac:dyDescent="0.3">
      <c r="A92" s="1"/>
      <c r="B92" s="1"/>
      <c r="F92" s="220" t="s">
        <v>111</v>
      </c>
      <c r="G92" s="221"/>
      <c r="H92" s="97">
        <v>0.18</v>
      </c>
    </row>
    <row r="93" spans="1:10" ht="18" customHeight="1" x14ac:dyDescent="0.25">
      <c r="A93" s="1"/>
      <c r="B93" s="1"/>
      <c r="F93" s="30" t="s">
        <v>90</v>
      </c>
    </row>
    <row r="94" spans="1:10" ht="21" x14ac:dyDescent="0.25">
      <c r="A94" s="14" t="s">
        <v>37</v>
      </c>
    </row>
    <row r="95" spans="1:10" ht="19.5" thickBot="1" x14ac:dyDescent="0.3">
      <c r="A95" s="20" t="s">
        <v>117</v>
      </c>
      <c r="B95" s="22"/>
      <c r="C95" s="22"/>
      <c r="D95" s="22"/>
      <c r="E95" s="22"/>
      <c r="F95" s="22"/>
      <c r="G95" s="22"/>
      <c r="H95" s="22"/>
    </row>
    <row r="96" spans="1:10" ht="24.75" customHeight="1" thickBot="1" x14ac:dyDescent="0.3">
      <c r="A96" s="54" t="s">
        <v>94</v>
      </c>
      <c r="B96" s="82" t="s">
        <v>20</v>
      </c>
      <c r="C96" s="199" t="s">
        <v>14</v>
      </c>
      <c r="D96" s="200"/>
      <c r="E96" s="199" t="s">
        <v>15</v>
      </c>
      <c r="F96" s="200"/>
      <c r="G96" s="151" t="s">
        <v>16</v>
      </c>
      <c r="H96" s="152"/>
    </row>
    <row r="97" spans="1:27" ht="18.75" x14ac:dyDescent="0.25">
      <c r="A97" s="217">
        <v>2015</v>
      </c>
      <c r="B97" s="102">
        <v>1</v>
      </c>
      <c r="C97" s="70">
        <v>3671</v>
      </c>
      <c r="D97" s="162">
        <f>+C97+C98</f>
        <v>6258</v>
      </c>
      <c r="E97" s="70">
        <v>3490</v>
      </c>
      <c r="F97" s="162">
        <f>+E97+E98</f>
        <v>6076</v>
      </c>
      <c r="G97" s="100">
        <v>2362</v>
      </c>
      <c r="H97" s="146">
        <f>+G97+G98</f>
        <v>5985</v>
      </c>
    </row>
    <row r="98" spans="1:27" ht="18.75" x14ac:dyDescent="0.25">
      <c r="A98" s="164"/>
      <c r="B98" s="103">
        <v>2</v>
      </c>
      <c r="C98" s="98">
        <v>2587</v>
      </c>
      <c r="D98" s="145"/>
      <c r="E98" s="98">
        <v>2586</v>
      </c>
      <c r="F98" s="145"/>
      <c r="G98" s="98">
        <v>3623</v>
      </c>
      <c r="H98" s="145"/>
    </row>
    <row r="99" spans="1:27" ht="18.75" x14ac:dyDescent="0.25">
      <c r="A99" s="163">
        <v>2016</v>
      </c>
      <c r="B99" s="104">
        <v>1</v>
      </c>
      <c r="C99" s="99">
        <v>6444</v>
      </c>
      <c r="D99" s="144">
        <f>+C99+C100</f>
        <v>14622</v>
      </c>
      <c r="E99" s="99">
        <v>6320</v>
      </c>
      <c r="F99" s="144">
        <f>+E99+E100</f>
        <v>14089</v>
      </c>
      <c r="G99" s="99">
        <v>6128</v>
      </c>
      <c r="H99" s="144">
        <f>+G99+G100</f>
        <v>11522</v>
      </c>
    </row>
    <row r="100" spans="1:27" ht="18.75" x14ac:dyDescent="0.25">
      <c r="A100" s="164"/>
      <c r="B100" s="103">
        <v>2</v>
      </c>
      <c r="C100" s="98">
        <v>8178</v>
      </c>
      <c r="D100" s="145"/>
      <c r="E100" s="98">
        <v>7769</v>
      </c>
      <c r="F100" s="145"/>
      <c r="G100" s="98">
        <v>5394</v>
      </c>
      <c r="H100" s="145"/>
    </row>
    <row r="101" spans="1:27" ht="18.75" x14ac:dyDescent="0.25">
      <c r="A101" s="163">
        <v>2017</v>
      </c>
      <c r="B101" s="104">
        <v>1</v>
      </c>
      <c r="C101" s="99">
        <v>5644</v>
      </c>
      <c r="D101" s="144">
        <f>+C101+C102</f>
        <v>10721</v>
      </c>
      <c r="E101" s="99">
        <v>5638</v>
      </c>
      <c r="F101" s="144">
        <f>+E101+E102</f>
        <v>10102</v>
      </c>
      <c r="G101" s="99">
        <v>4901</v>
      </c>
      <c r="H101" s="144">
        <f>+G101+G102</f>
        <v>8926</v>
      </c>
    </row>
    <row r="102" spans="1:27" ht="18.75" x14ac:dyDescent="0.25">
      <c r="A102" s="164"/>
      <c r="B102" s="103">
        <v>2</v>
      </c>
      <c r="C102" s="98">
        <v>5077</v>
      </c>
      <c r="D102" s="145"/>
      <c r="E102" s="98">
        <v>4464</v>
      </c>
      <c r="F102" s="145"/>
      <c r="G102" s="98">
        <v>4025</v>
      </c>
      <c r="H102" s="145"/>
    </row>
    <row r="103" spans="1:27" ht="18.75" x14ac:dyDescent="0.25">
      <c r="A103" s="153">
        <v>2018</v>
      </c>
      <c r="B103" s="105">
        <v>1</v>
      </c>
      <c r="C103" s="100">
        <v>4472</v>
      </c>
      <c r="D103" s="146">
        <f>+C103+C104</f>
        <v>9608</v>
      </c>
      <c r="E103" s="100">
        <v>4418</v>
      </c>
      <c r="F103" s="146">
        <f>+E103+E104</f>
        <v>8686</v>
      </c>
      <c r="G103" s="100">
        <v>4414</v>
      </c>
      <c r="H103" s="146">
        <f>+G103+G104</f>
        <v>8407</v>
      </c>
    </row>
    <row r="104" spans="1:27" ht="19.5" thickBot="1" x14ac:dyDescent="0.3">
      <c r="A104" s="154"/>
      <c r="B104" s="106">
        <v>2</v>
      </c>
      <c r="C104" s="101">
        <v>5136</v>
      </c>
      <c r="D104" s="155"/>
      <c r="E104" s="101">
        <v>4268</v>
      </c>
      <c r="F104" s="155"/>
      <c r="G104" s="101">
        <v>3993</v>
      </c>
      <c r="H104" s="155"/>
    </row>
    <row r="105" spans="1:27" x14ac:dyDescent="0.25">
      <c r="A105" s="165" t="s">
        <v>118</v>
      </c>
      <c r="B105" s="165"/>
      <c r="C105" s="165"/>
      <c r="D105" s="165"/>
      <c r="E105" s="165"/>
      <c r="F105" s="165"/>
      <c r="G105" s="165"/>
      <c r="H105" s="165"/>
    </row>
    <row r="106" spans="1:27" ht="19.5" thickBot="1" x14ac:dyDescent="0.3">
      <c r="A106" s="20" t="s">
        <v>93</v>
      </c>
      <c r="B106" s="22"/>
      <c r="C106" s="22"/>
      <c r="D106" s="22"/>
      <c r="E106" s="22"/>
      <c r="F106" s="22"/>
      <c r="G106" s="22"/>
    </row>
    <row r="107" spans="1:27" ht="46.5" customHeight="1" thickBot="1" x14ac:dyDescent="0.3">
      <c r="A107" s="85" t="s">
        <v>94</v>
      </c>
      <c r="B107" s="115" t="s">
        <v>71</v>
      </c>
      <c r="C107" s="56" t="s">
        <v>34</v>
      </c>
      <c r="D107" s="56" t="s">
        <v>70</v>
      </c>
      <c r="E107" s="56" t="s">
        <v>33</v>
      </c>
      <c r="F107" s="56" t="s">
        <v>18</v>
      </c>
      <c r="G107" s="56" t="s">
        <v>29</v>
      </c>
      <c r="H107" s="56" t="s">
        <v>17</v>
      </c>
      <c r="I107" s="57" t="s">
        <v>76</v>
      </c>
      <c r="J107" s="82" t="s">
        <v>32</v>
      </c>
    </row>
    <row r="108" spans="1:27" ht="18.75" x14ac:dyDescent="0.25">
      <c r="A108" s="160">
        <v>2015</v>
      </c>
      <c r="B108" s="70">
        <f>+M108</f>
        <v>0</v>
      </c>
      <c r="C108" s="107">
        <f t="shared" ref="C108:I108" si="15">+N108</f>
        <v>2</v>
      </c>
      <c r="D108" s="107">
        <f t="shared" si="15"/>
        <v>5</v>
      </c>
      <c r="E108" s="107">
        <f t="shared" si="15"/>
        <v>150</v>
      </c>
      <c r="F108" s="107">
        <f t="shared" si="15"/>
        <v>123</v>
      </c>
      <c r="G108" s="107">
        <f t="shared" si="15"/>
        <v>61</v>
      </c>
      <c r="H108" s="107">
        <f t="shared" si="15"/>
        <v>8</v>
      </c>
      <c r="I108" s="108">
        <f t="shared" si="15"/>
        <v>0</v>
      </c>
      <c r="J108" s="156">
        <f>+SUM(B108:I108)</f>
        <v>349</v>
      </c>
      <c r="M108" s="26">
        <v>0</v>
      </c>
      <c r="N108" s="26">
        <v>2</v>
      </c>
      <c r="O108" s="26">
        <v>5</v>
      </c>
      <c r="P108" s="26">
        <v>150</v>
      </c>
      <c r="Q108" s="26">
        <v>123</v>
      </c>
      <c r="R108" s="26">
        <v>61</v>
      </c>
      <c r="S108" s="26">
        <v>8</v>
      </c>
      <c r="T108" s="26">
        <v>0</v>
      </c>
      <c r="U108" s="26"/>
      <c r="V108" s="26"/>
      <c r="W108" s="26"/>
      <c r="X108" s="26"/>
      <c r="Y108" s="26"/>
      <c r="Z108" s="26"/>
      <c r="AA108" s="26"/>
    </row>
    <row r="109" spans="1:27" ht="18.75" x14ac:dyDescent="0.25">
      <c r="A109" s="161"/>
      <c r="B109" s="116">
        <f t="shared" ref="B109:I109" si="16">+IF($J$108=0,"",(B108/$J$108))</f>
        <v>0</v>
      </c>
      <c r="C109" s="34">
        <f t="shared" si="16"/>
        <v>5.7306590257879654E-3</v>
      </c>
      <c r="D109" s="34">
        <f t="shared" si="16"/>
        <v>1.4326647564469915E-2</v>
      </c>
      <c r="E109" s="34">
        <f t="shared" si="16"/>
        <v>0.42979942693409739</v>
      </c>
      <c r="F109" s="34">
        <f t="shared" si="16"/>
        <v>0.3524355300859599</v>
      </c>
      <c r="G109" s="34">
        <f t="shared" si="16"/>
        <v>0.17478510028653296</v>
      </c>
      <c r="H109" s="34">
        <f t="shared" si="16"/>
        <v>2.2922636103151862E-2</v>
      </c>
      <c r="I109" s="109">
        <f t="shared" si="16"/>
        <v>0</v>
      </c>
      <c r="J109" s="157"/>
      <c r="M109" s="26">
        <v>0</v>
      </c>
      <c r="N109" s="26">
        <v>2</v>
      </c>
      <c r="O109" s="26">
        <v>7</v>
      </c>
      <c r="P109" s="26">
        <v>371</v>
      </c>
      <c r="Q109" s="26">
        <v>259</v>
      </c>
      <c r="R109" s="26">
        <v>85</v>
      </c>
      <c r="S109" s="26">
        <v>11</v>
      </c>
      <c r="T109" s="26">
        <v>0</v>
      </c>
      <c r="U109" s="26"/>
      <c r="V109" s="26"/>
      <c r="W109" s="26"/>
      <c r="X109" s="26"/>
      <c r="Y109" s="26"/>
      <c r="Z109" s="26"/>
      <c r="AA109" s="26"/>
    </row>
    <row r="110" spans="1:27" ht="18.75" x14ac:dyDescent="0.25">
      <c r="A110" s="142">
        <v>2016</v>
      </c>
      <c r="B110" s="99">
        <f>+M109</f>
        <v>0</v>
      </c>
      <c r="C110" s="29">
        <f t="shared" ref="C110:I110" si="17">+N109</f>
        <v>2</v>
      </c>
      <c r="D110" s="29">
        <f t="shared" si="17"/>
        <v>7</v>
      </c>
      <c r="E110" s="29">
        <f t="shared" si="17"/>
        <v>371</v>
      </c>
      <c r="F110" s="29">
        <f t="shared" si="17"/>
        <v>259</v>
      </c>
      <c r="G110" s="29">
        <f t="shared" si="17"/>
        <v>85</v>
      </c>
      <c r="H110" s="29">
        <f t="shared" si="17"/>
        <v>11</v>
      </c>
      <c r="I110" s="110">
        <f t="shared" si="17"/>
        <v>0</v>
      </c>
      <c r="J110" s="158">
        <f>+SUM(B110:I110)</f>
        <v>735</v>
      </c>
      <c r="M110" s="26">
        <v>0</v>
      </c>
      <c r="N110" s="26">
        <v>0</v>
      </c>
      <c r="O110" s="26">
        <v>0</v>
      </c>
      <c r="P110" s="26">
        <v>5</v>
      </c>
      <c r="Q110" s="26">
        <v>326</v>
      </c>
      <c r="R110" s="26">
        <v>384</v>
      </c>
      <c r="S110" s="26">
        <v>180</v>
      </c>
      <c r="T110" s="26">
        <v>0</v>
      </c>
      <c r="U110" s="26"/>
      <c r="V110" s="26"/>
      <c r="W110" s="26"/>
      <c r="X110" s="26"/>
      <c r="Y110" s="26"/>
      <c r="Z110" s="26"/>
      <c r="AA110" s="26"/>
    </row>
    <row r="111" spans="1:27" ht="18.75" x14ac:dyDescent="0.25">
      <c r="A111" s="143"/>
      <c r="B111" s="117">
        <f t="shared" ref="B111:I111" si="18">+IF($J$110=0,"",(B110/$J$110))</f>
        <v>0</v>
      </c>
      <c r="C111" s="33">
        <f t="shared" si="18"/>
        <v>2.7210884353741495E-3</v>
      </c>
      <c r="D111" s="33">
        <f t="shared" si="18"/>
        <v>9.5238095238095247E-3</v>
      </c>
      <c r="E111" s="33">
        <f t="shared" si="18"/>
        <v>0.50476190476190474</v>
      </c>
      <c r="F111" s="33">
        <f t="shared" si="18"/>
        <v>0.35238095238095241</v>
      </c>
      <c r="G111" s="33">
        <f t="shared" si="18"/>
        <v>0.11564625850340136</v>
      </c>
      <c r="H111" s="33">
        <f t="shared" si="18"/>
        <v>1.4965986394557823E-2</v>
      </c>
      <c r="I111" s="111">
        <f t="shared" si="18"/>
        <v>0</v>
      </c>
      <c r="J111" s="159"/>
      <c r="M111" s="6">
        <v>0</v>
      </c>
      <c r="N111" s="6">
        <v>0</v>
      </c>
      <c r="O111" s="6">
        <v>5</v>
      </c>
      <c r="P111" s="6">
        <v>285</v>
      </c>
      <c r="Q111" s="6">
        <v>427</v>
      </c>
      <c r="R111" s="6">
        <v>227</v>
      </c>
      <c r="S111" s="6">
        <v>22</v>
      </c>
      <c r="T111" s="6">
        <v>0</v>
      </c>
    </row>
    <row r="112" spans="1:27" ht="18.75" x14ac:dyDescent="0.25">
      <c r="A112" s="142">
        <v>2017</v>
      </c>
      <c r="B112" s="99">
        <f>+M110</f>
        <v>0</v>
      </c>
      <c r="C112" s="29">
        <f t="shared" ref="C112:I112" si="19">+N110</f>
        <v>0</v>
      </c>
      <c r="D112" s="29">
        <f t="shared" si="19"/>
        <v>0</v>
      </c>
      <c r="E112" s="29">
        <f t="shared" si="19"/>
        <v>5</v>
      </c>
      <c r="F112" s="29">
        <f t="shared" si="19"/>
        <v>326</v>
      </c>
      <c r="G112" s="29">
        <f t="shared" si="19"/>
        <v>384</v>
      </c>
      <c r="H112" s="29">
        <f t="shared" si="19"/>
        <v>180</v>
      </c>
      <c r="I112" s="110">
        <f t="shared" si="19"/>
        <v>0</v>
      </c>
      <c r="J112" s="158">
        <f>+SUM(B112:I112)</f>
        <v>895</v>
      </c>
    </row>
    <row r="113" spans="1:18" ht="18.75" x14ac:dyDescent="0.25">
      <c r="A113" s="143"/>
      <c r="B113" s="117">
        <f t="shared" ref="B113:I113" si="20">+IF($J$112=0,"",(B112/$J$112))</f>
        <v>0</v>
      </c>
      <c r="C113" s="33">
        <f t="shared" si="20"/>
        <v>0</v>
      </c>
      <c r="D113" s="33">
        <f t="shared" si="20"/>
        <v>0</v>
      </c>
      <c r="E113" s="33">
        <f t="shared" si="20"/>
        <v>5.5865921787709499E-3</v>
      </c>
      <c r="F113" s="33">
        <f t="shared" si="20"/>
        <v>0.36424581005586593</v>
      </c>
      <c r="G113" s="33">
        <f t="shared" si="20"/>
        <v>0.42905027932960893</v>
      </c>
      <c r="H113" s="33">
        <f t="shared" si="20"/>
        <v>0.2011173184357542</v>
      </c>
      <c r="I113" s="111">
        <f t="shared" si="20"/>
        <v>0</v>
      </c>
      <c r="J113" s="159"/>
    </row>
    <row r="114" spans="1:18" ht="18.75" x14ac:dyDescent="0.25">
      <c r="A114" s="147">
        <v>2018</v>
      </c>
      <c r="B114" s="100">
        <f>+M111</f>
        <v>0</v>
      </c>
      <c r="C114" s="23">
        <f t="shared" ref="C114:I114" si="21">+N111</f>
        <v>0</v>
      </c>
      <c r="D114" s="23">
        <f t="shared" si="21"/>
        <v>5</v>
      </c>
      <c r="E114" s="23">
        <f t="shared" si="21"/>
        <v>285</v>
      </c>
      <c r="F114" s="23">
        <f t="shared" si="21"/>
        <v>427</v>
      </c>
      <c r="G114" s="23">
        <f t="shared" si="21"/>
        <v>227</v>
      </c>
      <c r="H114" s="23">
        <f t="shared" si="21"/>
        <v>22</v>
      </c>
      <c r="I114" s="112">
        <f t="shared" si="21"/>
        <v>0</v>
      </c>
      <c r="J114" s="149">
        <f>+SUM(B114:I114)</f>
        <v>966</v>
      </c>
    </row>
    <row r="115" spans="1:18" ht="19.5" thickBot="1" x14ac:dyDescent="0.3">
      <c r="A115" s="148"/>
      <c r="B115" s="118">
        <f t="shared" ref="B115:I115" si="22">+IF($J$114=0,"",(B114/$J$114))</f>
        <v>0</v>
      </c>
      <c r="C115" s="113">
        <f t="shared" si="22"/>
        <v>0</v>
      </c>
      <c r="D115" s="113">
        <f t="shared" si="22"/>
        <v>5.175983436853002E-3</v>
      </c>
      <c r="E115" s="113">
        <f t="shared" si="22"/>
        <v>0.29503105590062112</v>
      </c>
      <c r="F115" s="113">
        <f t="shared" si="22"/>
        <v>0.4420289855072464</v>
      </c>
      <c r="G115" s="113">
        <f t="shared" si="22"/>
        <v>0.2349896480331263</v>
      </c>
      <c r="H115" s="113">
        <f t="shared" si="22"/>
        <v>2.2774327122153208E-2</v>
      </c>
      <c r="I115" s="114">
        <f t="shared" si="22"/>
        <v>0</v>
      </c>
      <c r="J115" s="150"/>
    </row>
    <row r="116" spans="1:18" x14ac:dyDescent="0.25">
      <c r="A116" s="30" t="s">
        <v>78</v>
      </c>
      <c r="B116" s="1"/>
      <c r="G116" s="21"/>
    </row>
    <row r="117" spans="1:18" ht="19.5" thickBot="1" x14ac:dyDescent="0.3">
      <c r="A117" s="20" t="s">
        <v>97</v>
      </c>
      <c r="B117" s="22"/>
      <c r="C117" s="22"/>
      <c r="D117" s="22"/>
      <c r="E117" s="22"/>
      <c r="F117" s="22"/>
      <c r="H117" s="20"/>
    </row>
    <row r="118" spans="1:18" ht="38.25" thickBot="1" x14ac:dyDescent="0.3">
      <c r="A118" s="85" t="s">
        <v>94</v>
      </c>
      <c r="B118" s="115" t="s">
        <v>35</v>
      </c>
      <c r="C118" s="56" t="s">
        <v>72</v>
      </c>
      <c r="D118" s="56" t="s">
        <v>19</v>
      </c>
      <c r="E118" s="57" t="s">
        <v>76</v>
      </c>
      <c r="F118" s="82" t="s">
        <v>32</v>
      </c>
      <c r="G118" s="115" t="s">
        <v>95</v>
      </c>
      <c r="H118" s="57" t="s">
        <v>96</v>
      </c>
      <c r="I118" s="82" t="s">
        <v>32</v>
      </c>
      <c r="J118"/>
    </row>
    <row r="119" spans="1:18" ht="18.75" x14ac:dyDescent="0.25">
      <c r="A119" s="160">
        <v>2015</v>
      </c>
      <c r="B119" s="70">
        <f>+M119</f>
        <v>148</v>
      </c>
      <c r="C119" s="107">
        <f t="shared" ref="C119:E119" si="23">+N119</f>
        <v>131</v>
      </c>
      <c r="D119" s="107">
        <f t="shared" si="23"/>
        <v>70</v>
      </c>
      <c r="E119" s="108">
        <f t="shared" si="23"/>
        <v>0</v>
      </c>
      <c r="F119" s="156">
        <f>+SUM(B119:E119)</f>
        <v>349</v>
      </c>
      <c r="G119" s="70">
        <f>+Q119</f>
        <v>117</v>
      </c>
      <c r="H119" s="108">
        <f>+R119</f>
        <v>232</v>
      </c>
      <c r="I119" s="156">
        <f>+SUM(G119:H119)</f>
        <v>349</v>
      </c>
      <c r="J119" s="52"/>
      <c r="M119" s="6">
        <v>148</v>
      </c>
      <c r="N119" s="6">
        <v>131</v>
      </c>
      <c r="O119" s="6">
        <v>70</v>
      </c>
      <c r="P119" s="6">
        <v>0</v>
      </c>
      <c r="Q119" s="6">
        <v>117</v>
      </c>
      <c r="R119" s="6">
        <v>232</v>
      </c>
    </row>
    <row r="120" spans="1:18" ht="18.75" x14ac:dyDescent="0.25">
      <c r="A120" s="161"/>
      <c r="B120" s="116">
        <f>+IF($F$119=0,"",(B119/$F$119))</f>
        <v>0.42406876790830944</v>
      </c>
      <c r="C120" s="34">
        <f t="shared" ref="C120:E120" si="24">+IF($F$119=0,"",(C119/$F$119))</f>
        <v>0.37535816618911177</v>
      </c>
      <c r="D120" s="34">
        <f t="shared" si="24"/>
        <v>0.20057306590257878</v>
      </c>
      <c r="E120" s="109">
        <f t="shared" si="24"/>
        <v>0</v>
      </c>
      <c r="F120" s="157"/>
      <c r="G120" s="116">
        <f>+IF($I$119=0,"",(G119/$I$119))</f>
        <v>0.33524355300859598</v>
      </c>
      <c r="H120" s="109">
        <f>+IF($I$119=0,"",(H119/$I$119))</f>
        <v>0.66475644699140402</v>
      </c>
      <c r="I120" s="157"/>
      <c r="J120" s="52"/>
      <c r="M120" s="6">
        <v>319</v>
      </c>
      <c r="N120" s="6">
        <v>305</v>
      </c>
      <c r="O120" s="6">
        <v>111</v>
      </c>
      <c r="P120" s="6">
        <v>0</v>
      </c>
      <c r="Q120" s="6">
        <v>228</v>
      </c>
      <c r="R120" s="6">
        <v>507</v>
      </c>
    </row>
    <row r="121" spans="1:18" ht="18.75" x14ac:dyDescent="0.25">
      <c r="A121" s="142">
        <v>2016</v>
      </c>
      <c r="B121" s="99">
        <f>+M120</f>
        <v>319</v>
      </c>
      <c r="C121" s="29">
        <f t="shared" ref="C121:E121" si="25">+N120</f>
        <v>305</v>
      </c>
      <c r="D121" s="29">
        <f t="shared" si="25"/>
        <v>111</v>
      </c>
      <c r="E121" s="110">
        <f t="shared" si="25"/>
        <v>0</v>
      </c>
      <c r="F121" s="158">
        <f>+SUM(B121:E121)</f>
        <v>735</v>
      </c>
      <c r="G121" s="99">
        <f>+Q120</f>
        <v>228</v>
      </c>
      <c r="H121" s="110">
        <f>+R120</f>
        <v>507</v>
      </c>
      <c r="I121" s="158">
        <f>+SUM(G121:H121)</f>
        <v>735</v>
      </c>
      <c r="J121" s="52"/>
      <c r="M121" s="6">
        <v>273</v>
      </c>
      <c r="N121" s="6">
        <v>460</v>
      </c>
      <c r="O121" s="6">
        <v>162</v>
      </c>
      <c r="P121" s="6">
        <v>0</v>
      </c>
      <c r="Q121" s="6">
        <v>274</v>
      </c>
      <c r="R121" s="6">
        <v>621</v>
      </c>
    </row>
    <row r="122" spans="1:18" ht="18.75" x14ac:dyDescent="0.25">
      <c r="A122" s="143"/>
      <c r="B122" s="117">
        <f>+IF($F$121=0,"",(B121/$F$121))</f>
        <v>0.43401360544217688</v>
      </c>
      <c r="C122" s="33">
        <f t="shared" ref="C122:E122" si="26">+IF($F$121=0,"",(C121/$F$121))</f>
        <v>0.41496598639455784</v>
      </c>
      <c r="D122" s="33">
        <f t="shared" si="26"/>
        <v>0.15102040816326531</v>
      </c>
      <c r="E122" s="111">
        <f t="shared" si="26"/>
        <v>0</v>
      </c>
      <c r="F122" s="159"/>
      <c r="G122" s="117">
        <f>+IF($I$121=0,"",(G121/$I$121))</f>
        <v>0.31020408163265306</v>
      </c>
      <c r="H122" s="111">
        <f>+IF($I$121=0,"",(H121/$I$121))</f>
        <v>0.68979591836734699</v>
      </c>
      <c r="I122" s="159"/>
      <c r="J122" s="52"/>
      <c r="M122" s="6">
        <v>400</v>
      </c>
      <c r="N122" s="6">
        <v>399</v>
      </c>
      <c r="O122" s="6">
        <v>167</v>
      </c>
      <c r="P122" s="6">
        <v>0</v>
      </c>
      <c r="Q122" s="6">
        <v>648</v>
      </c>
      <c r="R122" s="6">
        <v>318</v>
      </c>
    </row>
    <row r="123" spans="1:18" ht="18.75" x14ac:dyDescent="0.25">
      <c r="A123" s="142">
        <v>2017</v>
      </c>
      <c r="B123" s="99">
        <f>+M121</f>
        <v>273</v>
      </c>
      <c r="C123" s="29">
        <f t="shared" ref="C123:E123" si="27">+N121</f>
        <v>460</v>
      </c>
      <c r="D123" s="29">
        <f t="shared" si="27"/>
        <v>162</v>
      </c>
      <c r="E123" s="110">
        <f t="shared" si="27"/>
        <v>0</v>
      </c>
      <c r="F123" s="158">
        <f>+SUM(B123:E123)</f>
        <v>895</v>
      </c>
      <c r="G123" s="99">
        <f>+Q121</f>
        <v>274</v>
      </c>
      <c r="H123" s="110">
        <f>+R121</f>
        <v>621</v>
      </c>
      <c r="I123" s="158">
        <f>+SUM(G123:H123)</f>
        <v>895</v>
      </c>
      <c r="J123" s="52"/>
    </row>
    <row r="124" spans="1:18" ht="18.75" x14ac:dyDescent="0.25">
      <c r="A124" s="143"/>
      <c r="B124" s="117">
        <f>+IF($F$123=0,"",(B123/$F$123))</f>
        <v>0.30502793296089387</v>
      </c>
      <c r="C124" s="33">
        <f t="shared" ref="C124:E124" si="28">+IF($F$123=0,"",(C123/$F$123))</f>
        <v>0.51396648044692739</v>
      </c>
      <c r="D124" s="33">
        <f t="shared" si="28"/>
        <v>0.18100558659217877</v>
      </c>
      <c r="E124" s="111">
        <f t="shared" si="28"/>
        <v>0</v>
      </c>
      <c r="F124" s="159"/>
      <c r="G124" s="117">
        <f>+IF($I$123=0,"",(G123/$I$123))</f>
        <v>0.30614525139664805</v>
      </c>
      <c r="H124" s="111">
        <f>+IF($I$123=0,"",(H123/$I$123))</f>
        <v>0.69385474860335195</v>
      </c>
      <c r="I124" s="159"/>
      <c r="J124" s="52"/>
    </row>
    <row r="125" spans="1:18" ht="18.75" x14ac:dyDescent="0.25">
      <c r="A125" s="147">
        <v>2018</v>
      </c>
      <c r="B125" s="100">
        <f>+M122</f>
        <v>400</v>
      </c>
      <c r="C125" s="23">
        <f>+N122</f>
        <v>399</v>
      </c>
      <c r="D125" s="23">
        <f>+O122</f>
        <v>167</v>
      </c>
      <c r="E125" s="112">
        <f>+P122</f>
        <v>0</v>
      </c>
      <c r="F125" s="149">
        <f>+SUM(B125:E125)</f>
        <v>966</v>
      </c>
      <c r="G125" s="100">
        <f>+Q122</f>
        <v>648</v>
      </c>
      <c r="H125" s="112">
        <f>+R122</f>
        <v>318</v>
      </c>
      <c r="I125" s="149">
        <f>+SUM(G125:H125)</f>
        <v>966</v>
      </c>
      <c r="J125" s="52"/>
    </row>
    <row r="126" spans="1:18" ht="19.5" thickBot="1" x14ac:dyDescent="0.3">
      <c r="A126" s="148"/>
      <c r="B126" s="118">
        <f>+IF($F$125=0,"",(B125/$F$125))</f>
        <v>0.41407867494824019</v>
      </c>
      <c r="C126" s="113">
        <f>+IF($F$125=0,"",(C125/$F$125))</f>
        <v>0.41304347826086957</v>
      </c>
      <c r="D126" s="113">
        <f>+IF($F$125=0,"",(D125/$F$125))</f>
        <v>0.17287784679089027</v>
      </c>
      <c r="E126" s="114">
        <f>+IF($F$125=0,"",(E125/$F$125))</f>
        <v>0</v>
      </c>
      <c r="F126" s="150"/>
      <c r="G126" s="118">
        <f>+IF($I$125=0,"",(G125/$I$125))</f>
        <v>0.67080745341614911</v>
      </c>
      <c r="H126" s="114">
        <f>+IF($I$125=0,"",(H125/$I$125))</f>
        <v>0.32919254658385094</v>
      </c>
      <c r="I126" s="150"/>
      <c r="J126" s="52"/>
    </row>
    <row r="127" spans="1:18" ht="27.75" customHeight="1" x14ac:dyDescent="0.25">
      <c r="A127" s="30" t="s">
        <v>78</v>
      </c>
      <c r="B127" s="1"/>
      <c r="H127" s="30"/>
      <c r="I127" s="24"/>
      <c r="J127" s="24"/>
      <c r="K127" s="6"/>
    </row>
    <row r="128" spans="1:18" ht="19.5" thickBot="1" x14ac:dyDescent="0.3">
      <c r="A128" s="20" t="s">
        <v>98</v>
      </c>
      <c r="B128" s="22"/>
      <c r="C128" s="22"/>
      <c r="D128" s="22"/>
      <c r="E128" s="22"/>
      <c r="F128" s="22"/>
      <c r="H128" s="24"/>
      <c r="I128" s="25"/>
      <c r="J128" s="25"/>
      <c r="K128" s="6"/>
    </row>
    <row r="129" spans="1:36" ht="38.25" customHeight="1" thickBot="1" x14ac:dyDescent="0.3">
      <c r="A129" s="85" t="s">
        <v>94</v>
      </c>
      <c r="B129" s="115" t="s">
        <v>73</v>
      </c>
      <c r="C129" s="56" t="s">
        <v>74</v>
      </c>
      <c r="D129" s="56" t="s">
        <v>75</v>
      </c>
      <c r="E129" s="56" t="s">
        <v>112</v>
      </c>
      <c r="F129" s="56" t="s">
        <v>113</v>
      </c>
      <c r="G129" s="57" t="s">
        <v>76</v>
      </c>
      <c r="H129" s="82" t="s">
        <v>32</v>
      </c>
      <c r="I129" s="25"/>
      <c r="J129" s="25"/>
      <c r="K129" s="6"/>
    </row>
    <row r="130" spans="1:36" ht="18.75" x14ac:dyDescent="0.25">
      <c r="A130" s="160">
        <v>2015</v>
      </c>
      <c r="B130" s="70">
        <f>+M130</f>
        <v>55</v>
      </c>
      <c r="C130" s="107">
        <f t="shared" ref="C130:G130" si="29">+N130</f>
        <v>281</v>
      </c>
      <c r="D130" s="107">
        <f t="shared" si="29"/>
        <v>13</v>
      </c>
      <c r="E130" s="107">
        <f t="shared" si="29"/>
        <v>0</v>
      </c>
      <c r="F130" s="107">
        <f t="shared" si="29"/>
        <v>0</v>
      </c>
      <c r="G130" s="108">
        <f t="shared" si="29"/>
        <v>0</v>
      </c>
      <c r="H130" s="156">
        <f>+SUM(B130:G130)</f>
        <v>349</v>
      </c>
      <c r="I130" s="25"/>
      <c r="J130" s="25"/>
      <c r="K130" s="6"/>
      <c r="M130" s="6">
        <v>55</v>
      </c>
      <c r="N130" s="6">
        <v>281</v>
      </c>
      <c r="O130" s="6">
        <v>13</v>
      </c>
      <c r="P130" s="6">
        <v>0</v>
      </c>
      <c r="Q130" s="6">
        <v>0</v>
      </c>
      <c r="R130" s="6">
        <v>0</v>
      </c>
    </row>
    <row r="131" spans="1:36" ht="18.75" x14ac:dyDescent="0.25">
      <c r="A131" s="161"/>
      <c r="B131" s="116">
        <f t="shared" ref="B131:G131" si="30">+IF($H$130=0,"",(B130/$H$130))</f>
        <v>0.15759312320916904</v>
      </c>
      <c r="C131" s="34">
        <f t="shared" si="30"/>
        <v>0.80515759312320911</v>
      </c>
      <c r="D131" s="34">
        <f t="shared" si="30"/>
        <v>3.7249283667621778E-2</v>
      </c>
      <c r="E131" s="34">
        <f t="shared" si="30"/>
        <v>0</v>
      </c>
      <c r="F131" s="34">
        <f t="shared" si="30"/>
        <v>0</v>
      </c>
      <c r="G131" s="109">
        <f t="shared" si="30"/>
        <v>0</v>
      </c>
      <c r="H131" s="157"/>
      <c r="I131" s="24"/>
      <c r="J131" s="24"/>
      <c r="K131" s="6"/>
      <c r="M131" s="6">
        <v>21</v>
      </c>
      <c r="N131" s="6">
        <v>687</v>
      </c>
      <c r="O131" s="6">
        <v>27</v>
      </c>
      <c r="P131" s="6">
        <v>0</v>
      </c>
      <c r="Q131" s="6">
        <v>0</v>
      </c>
      <c r="R131" s="6">
        <v>0</v>
      </c>
    </row>
    <row r="132" spans="1:36" ht="18.75" x14ac:dyDescent="0.25">
      <c r="A132" s="142">
        <v>2016</v>
      </c>
      <c r="B132" s="99">
        <f>+M131</f>
        <v>21</v>
      </c>
      <c r="C132" s="29">
        <f t="shared" ref="C132:G132" si="31">+N131</f>
        <v>687</v>
      </c>
      <c r="D132" s="29">
        <f t="shared" si="31"/>
        <v>27</v>
      </c>
      <c r="E132" s="29">
        <f t="shared" si="31"/>
        <v>0</v>
      </c>
      <c r="F132" s="29">
        <f t="shared" si="31"/>
        <v>0</v>
      </c>
      <c r="G132" s="110">
        <f t="shared" si="31"/>
        <v>0</v>
      </c>
      <c r="H132" s="158">
        <f>+SUM(B132:G132)</f>
        <v>735</v>
      </c>
      <c r="I132" s="24"/>
      <c r="J132" s="24"/>
      <c r="K132" s="6"/>
      <c r="M132" s="6">
        <v>73</v>
      </c>
      <c r="N132" s="6">
        <v>645</v>
      </c>
      <c r="O132" s="6">
        <v>177</v>
      </c>
      <c r="P132" s="6">
        <v>0</v>
      </c>
      <c r="Q132" s="6">
        <v>0</v>
      </c>
      <c r="R132" s="6">
        <v>0</v>
      </c>
    </row>
    <row r="133" spans="1:36" ht="18.75" x14ac:dyDescent="0.25">
      <c r="A133" s="143"/>
      <c r="B133" s="117">
        <f t="shared" ref="B133:G133" si="32">+IF($H$132=0,"",(B132/$H$132))</f>
        <v>2.8571428571428571E-2</v>
      </c>
      <c r="C133" s="33">
        <f t="shared" si="32"/>
        <v>0.9346938775510204</v>
      </c>
      <c r="D133" s="33">
        <f t="shared" si="32"/>
        <v>3.6734693877551024E-2</v>
      </c>
      <c r="E133" s="33">
        <f t="shared" si="32"/>
        <v>0</v>
      </c>
      <c r="F133" s="33">
        <f t="shared" si="32"/>
        <v>0</v>
      </c>
      <c r="G133" s="111">
        <f t="shared" si="32"/>
        <v>0</v>
      </c>
      <c r="H133" s="159"/>
      <c r="I133" s="24"/>
      <c r="J133" s="24"/>
      <c r="K133" s="6"/>
      <c r="M133" s="6">
        <v>83</v>
      </c>
      <c r="N133" s="6">
        <v>650</v>
      </c>
      <c r="O133" s="6">
        <v>233</v>
      </c>
      <c r="P133" s="6">
        <v>0</v>
      </c>
      <c r="Q133" s="6">
        <v>0</v>
      </c>
      <c r="R133" s="6">
        <v>0</v>
      </c>
    </row>
    <row r="134" spans="1:36" ht="18.75" x14ac:dyDescent="0.25">
      <c r="A134" s="142">
        <v>2017</v>
      </c>
      <c r="B134" s="99">
        <f>+M132</f>
        <v>73</v>
      </c>
      <c r="C134" s="29">
        <f t="shared" ref="C134:G134" si="33">+N132</f>
        <v>645</v>
      </c>
      <c r="D134" s="29">
        <f t="shared" si="33"/>
        <v>177</v>
      </c>
      <c r="E134" s="29">
        <f t="shared" si="33"/>
        <v>0</v>
      </c>
      <c r="F134" s="29">
        <f t="shared" si="33"/>
        <v>0</v>
      </c>
      <c r="G134" s="110">
        <f t="shared" si="33"/>
        <v>0</v>
      </c>
      <c r="H134" s="158">
        <f>+SUM(B134:G134)</f>
        <v>895</v>
      </c>
      <c r="I134" s="24"/>
      <c r="J134" s="24"/>
      <c r="K134" s="6"/>
    </row>
    <row r="135" spans="1:36" ht="18.75" x14ac:dyDescent="0.25">
      <c r="A135" s="143"/>
      <c r="B135" s="117">
        <f t="shared" ref="B135:G135" si="34">+IF($H$134=0,"",(B134/$H$134))</f>
        <v>8.1564245810055863E-2</v>
      </c>
      <c r="C135" s="33">
        <f t="shared" si="34"/>
        <v>0.72067039106145248</v>
      </c>
      <c r="D135" s="33">
        <f t="shared" si="34"/>
        <v>0.19776536312849163</v>
      </c>
      <c r="E135" s="33">
        <f t="shared" si="34"/>
        <v>0</v>
      </c>
      <c r="F135" s="33">
        <f t="shared" si="34"/>
        <v>0</v>
      </c>
      <c r="G135" s="111">
        <f t="shared" si="34"/>
        <v>0</v>
      </c>
      <c r="H135" s="159"/>
      <c r="I135" s="24"/>
      <c r="J135" s="24"/>
      <c r="K135" s="24"/>
    </row>
    <row r="136" spans="1:36" ht="18.75" x14ac:dyDescent="0.25">
      <c r="A136" s="147">
        <v>2018</v>
      </c>
      <c r="B136" s="100">
        <f t="shared" ref="B136:G136" si="35">+M133</f>
        <v>83</v>
      </c>
      <c r="C136" s="23">
        <f t="shared" si="35"/>
        <v>650</v>
      </c>
      <c r="D136" s="23">
        <f t="shared" si="35"/>
        <v>233</v>
      </c>
      <c r="E136" s="23">
        <f t="shared" si="35"/>
        <v>0</v>
      </c>
      <c r="F136" s="23">
        <f t="shared" si="35"/>
        <v>0</v>
      </c>
      <c r="G136" s="112">
        <f t="shared" si="35"/>
        <v>0</v>
      </c>
      <c r="H136" s="149">
        <f>+SUM(B136:G136)</f>
        <v>966</v>
      </c>
      <c r="I136" s="24"/>
      <c r="J136" s="24"/>
      <c r="K136" s="24"/>
    </row>
    <row r="137" spans="1:36" ht="19.5" thickBot="1" x14ac:dyDescent="0.3">
      <c r="A137" s="148"/>
      <c r="B137" s="118">
        <f t="shared" ref="B137:G137" si="36">+IF($H$136=0,"",(B136/$H$136))</f>
        <v>8.5921325051759839E-2</v>
      </c>
      <c r="C137" s="113">
        <f t="shared" si="36"/>
        <v>0.67287784679089024</v>
      </c>
      <c r="D137" s="113">
        <f t="shared" si="36"/>
        <v>0.24120082815734989</v>
      </c>
      <c r="E137" s="113">
        <f t="shared" si="36"/>
        <v>0</v>
      </c>
      <c r="F137" s="113">
        <f t="shared" si="36"/>
        <v>0</v>
      </c>
      <c r="G137" s="114">
        <f t="shared" si="36"/>
        <v>0</v>
      </c>
      <c r="H137" s="150"/>
      <c r="I137" s="24"/>
      <c r="J137" s="24"/>
      <c r="K137" s="24"/>
    </row>
    <row r="138" spans="1:36" x14ac:dyDescent="0.25">
      <c r="A138" s="30" t="s">
        <v>78</v>
      </c>
      <c r="B138" s="1"/>
      <c r="H138" s="24"/>
      <c r="I138" s="24"/>
      <c r="J138" s="24"/>
      <c r="K138" s="24"/>
    </row>
    <row r="139" spans="1:36" ht="21.75" thickBot="1" x14ac:dyDescent="0.3">
      <c r="A139" s="14" t="s">
        <v>38</v>
      </c>
      <c r="K139" s="6"/>
      <c r="AJ139" s="1"/>
    </row>
    <row r="140" spans="1:36" ht="30.75" customHeight="1" thickBot="1" x14ac:dyDescent="0.3">
      <c r="A140" s="151" t="s">
        <v>2</v>
      </c>
      <c r="B140" s="152"/>
      <c r="C140" s="54">
        <v>2010</v>
      </c>
      <c r="D140" s="55">
        <v>2011</v>
      </c>
      <c r="E140" s="55">
        <v>2012</v>
      </c>
      <c r="F140" s="55">
        <v>2013</v>
      </c>
      <c r="G140" s="55">
        <v>2014</v>
      </c>
      <c r="H140" s="56">
        <v>2015</v>
      </c>
      <c r="I140" s="56">
        <v>2016</v>
      </c>
      <c r="J140" s="56">
        <v>2017</v>
      </c>
      <c r="K140" s="57">
        <v>2018</v>
      </c>
      <c r="AJ140" s="1"/>
    </row>
    <row r="141" spans="1:36" ht="18.75" x14ac:dyDescent="0.25">
      <c r="A141" s="138" t="s">
        <v>3</v>
      </c>
      <c r="B141" s="139"/>
      <c r="C141" s="70">
        <v>22</v>
      </c>
      <c r="D141" s="71">
        <v>16</v>
      </c>
      <c r="E141" s="71">
        <v>96</v>
      </c>
      <c r="F141" s="71">
        <v>58</v>
      </c>
      <c r="G141" s="71">
        <v>104</v>
      </c>
      <c r="H141" s="72">
        <v>141</v>
      </c>
      <c r="I141" s="72">
        <v>254</v>
      </c>
      <c r="J141" s="73">
        <v>52</v>
      </c>
      <c r="K141" s="74">
        <v>119</v>
      </c>
      <c r="AJ141" s="1"/>
    </row>
    <row r="142" spans="1:36" ht="18.75" x14ac:dyDescent="0.25">
      <c r="A142" s="140" t="s">
        <v>4</v>
      </c>
      <c r="B142" s="141"/>
      <c r="C142" s="75">
        <v>202</v>
      </c>
      <c r="D142" s="19">
        <v>142</v>
      </c>
      <c r="E142" s="19">
        <v>440</v>
      </c>
      <c r="F142" s="19">
        <v>323</v>
      </c>
      <c r="G142" s="19">
        <v>422</v>
      </c>
      <c r="H142" s="32">
        <v>605</v>
      </c>
      <c r="I142" s="32">
        <v>619</v>
      </c>
      <c r="J142" s="50">
        <v>433</v>
      </c>
      <c r="K142" s="76">
        <v>480</v>
      </c>
      <c r="AJ142" s="1"/>
    </row>
    <row r="143" spans="1:36" ht="18.75" x14ac:dyDescent="0.25">
      <c r="A143" s="140" t="s">
        <v>5</v>
      </c>
      <c r="B143" s="141"/>
      <c r="C143" s="75">
        <v>300</v>
      </c>
      <c r="D143" s="19">
        <v>222</v>
      </c>
      <c r="E143" s="19">
        <v>1727</v>
      </c>
      <c r="F143" s="19">
        <v>1426</v>
      </c>
      <c r="G143" s="19">
        <v>2024</v>
      </c>
      <c r="H143" s="32">
        <v>2929</v>
      </c>
      <c r="I143" s="32">
        <v>3606</v>
      </c>
      <c r="J143" s="50">
        <v>3624</v>
      </c>
      <c r="K143" s="76">
        <v>3637</v>
      </c>
      <c r="AJ143" s="1"/>
    </row>
    <row r="144" spans="1:36" ht="18.75" x14ac:dyDescent="0.25">
      <c r="A144" s="140" t="s">
        <v>6</v>
      </c>
      <c r="B144" s="141"/>
      <c r="C144" s="75">
        <v>8</v>
      </c>
      <c r="D144" s="19">
        <v>6</v>
      </c>
      <c r="E144" s="19">
        <v>349</v>
      </c>
      <c r="F144" s="19">
        <v>369</v>
      </c>
      <c r="G144" s="19">
        <v>992</v>
      </c>
      <c r="H144" s="32">
        <v>943</v>
      </c>
      <c r="I144" s="32">
        <v>1132</v>
      </c>
      <c r="J144" s="50">
        <v>667</v>
      </c>
      <c r="K144" s="76">
        <v>747</v>
      </c>
      <c r="AJ144" s="1"/>
    </row>
    <row r="145" spans="1:36" ht="18.75" x14ac:dyDescent="0.25">
      <c r="A145" s="140" t="s">
        <v>7</v>
      </c>
      <c r="B145" s="141"/>
      <c r="C145" s="75">
        <v>0</v>
      </c>
      <c r="D145" s="19">
        <v>0</v>
      </c>
      <c r="E145" s="19">
        <v>0</v>
      </c>
      <c r="F145" s="19">
        <v>0</v>
      </c>
      <c r="G145" s="19">
        <v>0</v>
      </c>
      <c r="H145" s="32">
        <v>0</v>
      </c>
      <c r="I145" s="32">
        <v>0</v>
      </c>
      <c r="J145" s="50">
        <v>0</v>
      </c>
      <c r="K145" s="76">
        <v>0</v>
      </c>
      <c r="AJ145" s="1"/>
    </row>
    <row r="146" spans="1:36" ht="18.75" x14ac:dyDescent="0.25">
      <c r="A146" s="140" t="s">
        <v>8</v>
      </c>
      <c r="B146" s="141"/>
      <c r="C146" s="75">
        <v>0</v>
      </c>
      <c r="D146" s="19">
        <v>0</v>
      </c>
      <c r="E146" s="19">
        <v>0</v>
      </c>
      <c r="F146" s="19">
        <v>0</v>
      </c>
      <c r="G146" s="19">
        <v>0</v>
      </c>
      <c r="H146" s="32">
        <v>0</v>
      </c>
      <c r="I146" s="32">
        <v>0</v>
      </c>
      <c r="J146" s="50">
        <v>0</v>
      </c>
      <c r="K146" s="76">
        <v>0</v>
      </c>
      <c r="AJ146" s="1"/>
    </row>
    <row r="147" spans="1:36" ht="19.5" thickBot="1" x14ac:dyDescent="0.3">
      <c r="A147" s="193" t="s">
        <v>9</v>
      </c>
      <c r="B147" s="194"/>
      <c r="C147" s="77">
        <f>+SUM(C141:C146)</f>
        <v>532</v>
      </c>
      <c r="D147" s="78">
        <f t="shared" ref="D147:K147" si="37">+SUM(D141:D146)</f>
        <v>386</v>
      </c>
      <c r="E147" s="78">
        <f t="shared" si="37"/>
        <v>2612</v>
      </c>
      <c r="F147" s="78">
        <f t="shared" si="37"/>
        <v>2176</v>
      </c>
      <c r="G147" s="78">
        <f t="shared" si="37"/>
        <v>3542</v>
      </c>
      <c r="H147" s="79">
        <f t="shared" si="37"/>
        <v>4618</v>
      </c>
      <c r="I147" s="79">
        <f t="shared" si="37"/>
        <v>5611</v>
      </c>
      <c r="J147" s="80">
        <f t="shared" si="37"/>
        <v>4776</v>
      </c>
      <c r="K147" s="81">
        <f t="shared" si="37"/>
        <v>4983</v>
      </c>
      <c r="AJ147" s="1"/>
    </row>
    <row r="148" spans="1:36" x14ac:dyDescent="0.25">
      <c r="A148" s="30" t="s">
        <v>99</v>
      </c>
      <c r="F148" s="26"/>
      <c r="G148" s="6"/>
      <c r="H148" s="6"/>
      <c r="I148" s="6"/>
      <c r="K148" s="6"/>
      <c r="AJ148" s="1"/>
    </row>
    <row r="149" spans="1:36" ht="21.75" thickBot="1" x14ac:dyDescent="0.3">
      <c r="A149" s="14" t="s">
        <v>39</v>
      </c>
      <c r="K149" s="6"/>
      <c r="AJ149" s="1"/>
    </row>
    <row r="150" spans="1:36" ht="56.25" customHeight="1" thickBot="1" x14ac:dyDescent="0.3">
      <c r="A150" s="151" t="s">
        <v>2</v>
      </c>
      <c r="B150" s="152"/>
      <c r="C150" s="115" t="s">
        <v>120</v>
      </c>
      <c r="D150" s="56" t="s">
        <v>101</v>
      </c>
      <c r="E150" s="56" t="s">
        <v>102</v>
      </c>
      <c r="F150" s="56" t="s">
        <v>103</v>
      </c>
      <c r="G150" s="56" t="s">
        <v>104</v>
      </c>
      <c r="H150" s="57" t="s">
        <v>114</v>
      </c>
      <c r="I150"/>
      <c r="K150" s="6"/>
      <c r="AJ150" s="1"/>
    </row>
    <row r="151" spans="1:36" ht="18.75" x14ac:dyDescent="0.25">
      <c r="A151" s="138" t="s">
        <v>3</v>
      </c>
      <c r="B151" s="139"/>
      <c r="C151" s="125">
        <v>0.6</v>
      </c>
      <c r="D151" s="126">
        <v>0.75</v>
      </c>
      <c r="E151" s="126">
        <v>0.57299999999999995</v>
      </c>
      <c r="F151" s="126">
        <v>0.60699999999999998</v>
      </c>
      <c r="G151" s="126">
        <v>0.55000000000000004</v>
      </c>
      <c r="H151" s="127">
        <v>0.55400000000000005</v>
      </c>
      <c r="I151" s="53"/>
      <c r="K151" s="6"/>
      <c r="AJ151" s="1"/>
    </row>
    <row r="152" spans="1:36" ht="18.75" x14ac:dyDescent="0.25">
      <c r="A152" s="140" t="s">
        <v>4</v>
      </c>
      <c r="B152" s="141"/>
      <c r="C152" s="128">
        <v>0.73099999999999998</v>
      </c>
      <c r="D152" s="129">
        <v>0.77</v>
      </c>
      <c r="E152" s="129">
        <v>0.74099999999999999</v>
      </c>
      <c r="F152" s="129">
        <v>0.73799999999999999</v>
      </c>
      <c r="G152" s="129">
        <v>0.77600000000000002</v>
      </c>
      <c r="H152" s="130">
        <v>0.72699999999999998</v>
      </c>
      <c r="I152" s="53"/>
      <c r="K152" s="6"/>
      <c r="AJ152" s="1"/>
    </row>
    <row r="153" spans="1:36" ht="18.75" x14ac:dyDescent="0.25">
      <c r="A153" s="140" t="s">
        <v>5</v>
      </c>
      <c r="B153" s="141"/>
      <c r="C153" s="128">
        <v>0.80500000000000005</v>
      </c>
      <c r="D153" s="129">
        <v>0.79300000000000004</v>
      </c>
      <c r="E153" s="129">
        <v>0.79500000000000004</v>
      </c>
      <c r="F153" s="129">
        <v>0.82799999999999996</v>
      </c>
      <c r="G153" s="129">
        <v>0.82</v>
      </c>
      <c r="H153" s="130">
        <v>0.80300000000000005</v>
      </c>
      <c r="I153" s="53"/>
      <c r="K153" s="6"/>
      <c r="AJ153" s="1"/>
    </row>
    <row r="154" spans="1:36" ht="18.75" x14ac:dyDescent="0.25">
      <c r="A154" s="140" t="s">
        <v>6</v>
      </c>
      <c r="B154" s="141"/>
      <c r="C154" s="128">
        <v>0.875</v>
      </c>
      <c r="D154" s="129">
        <v>0.83299999999999996</v>
      </c>
      <c r="E154" s="129">
        <v>0.89400000000000002</v>
      </c>
      <c r="F154" s="129">
        <v>0.91600000000000004</v>
      </c>
      <c r="G154" s="129">
        <v>0.89400000000000002</v>
      </c>
      <c r="H154" s="130">
        <v>0.92900000000000005</v>
      </c>
      <c r="I154" s="53"/>
      <c r="K154" s="6"/>
      <c r="AJ154" s="1"/>
    </row>
    <row r="155" spans="1:36" ht="18.75" x14ac:dyDescent="0.25">
      <c r="A155" s="140" t="s">
        <v>7</v>
      </c>
      <c r="B155" s="141"/>
      <c r="C155" s="128" t="s">
        <v>125</v>
      </c>
      <c r="D155" s="129" t="s">
        <v>125</v>
      </c>
      <c r="E155" s="129" t="s">
        <v>125</v>
      </c>
      <c r="F155" s="129" t="s">
        <v>125</v>
      </c>
      <c r="G155" s="129" t="s">
        <v>125</v>
      </c>
      <c r="H155" s="130" t="s">
        <v>125</v>
      </c>
      <c r="I155" s="53"/>
      <c r="K155" s="6"/>
      <c r="AJ155" s="1"/>
    </row>
    <row r="156" spans="1:36" ht="19.5" thickBot="1" x14ac:dyDescent="0.3">
      <c r="A156" s="222" t="s">
        <v>8</v>
      </c>
      <c r="B156" s="223"/>
      <c r="C156" s="118" t="s">
        <v>125</v>
      </c>
      <c r="D156" s="131" t="s">
        <v>125</v>
      </c>
      <c r="E156" s="131" t="s">
        <v>125</v>
      </c>
      <c r="F156" s="131" t="s">
        <v>125</v>
      </c>
      <c r="G156" s="131" t="s">
        <v>125</v>
      </c>
      <c r="H156" s="132" t="s">
        <v>125</v>
      </c>
      <c r="I156" s="53"/>
      <c r="K156" s="6"/>
      <c r="AJ156" s="1"/>
    </row>
    <row r="157" spans="1:36" x14ac:dyDescent="0.25">
      <c r="A157" s="30" t="s">
        <v>99</v>
      </c>
      <c r="K157" s="6"/>
      <c r="AJ157" s="1"/>
    </row>
    <row r="158" spans="1:36" ht="21.75" thickBot="1" x14ac:dyDescent="0.3">
      <c r="A158" s="14" t="s">
        <v>105</v>
      </c>
      <c r="K158" s="6"/>
      <c r="AJ158" s="1"/>
    </row>
    <row r="159" spans="1:36" ht="57.75" customHeight="1" thickBot="1" x14ac:dyDescent="0.3">
      <c r="A159" s="151" t="s">
        <v>2</v>
      </c>
      <c r="B159" s="152"/>
      <c r="C159" s="115" t="s">
        <v>100</v>
      </c>
      <c r="D159" s="56" t="s">
        <v>101</v>
      </c>
      <c r="E159" s="56" t="s">
        <v>102</v>
      </c>
      <c r="F159" s="56" t="s">
        <v>103</v>
      </c>
      <c r="G159" s="56" t="s">
        <v>104</v>
      </c>
      <c r="H159" s="57" t="s">
        <v>114</v>
      </c>
      <c r="I159"/>
      <c r="K159" s="6"/>
      <c r="AJ159" s="1"/>
    </row>
    <row r="160" spans="1:36" ht="18.75" x14ac:dyDescent="0.25">
      <c r="A160" s="138" t="s">
        <v>3</v>
      </c>
      <c r="B160" s="139"/>
      <c r="C160" s="70">
        <v>855511.44095609081</v>
      </c>
      <c r="D160" s="71">
        <v>929853.96598199988</v>
      </c>
      <c r="E160" s="71">
        <v>1099658.2383045403</v>
      </c>
      <c r="F160" s="71">
        <v>962084.46444401098</v>
      </c>
      <c r="G160" s="71">
        <v>1185231.693877551</v>
      </c>
      <c r="H160" s="74">
        <v>949395</v>
      </c>
      <c r="I160" s="51"/>
      <c r="K160" s="6"/>
      <c r="AJ160" s="1"/>
    </row>
    <row r="161" spans="1:36" ht="18.75" x14ac:dyDescent="0.25">
      <c r="A161" s="140" t="s">
        <v>4</v>
      </c>
      <c r="B161" s="141"/>
      <c r="C161" s="75">
        <v>1132740.6563941548</v>
      </c>
      <c r="D161" s="19">
        <v>1120326.1717334222</v>
      </c>
      <c r="E161" s="19">
        <v>1165758.3547616168</v>
      </c>
      <c r="F161" s="19">
        <v>1209212.7111746697</v>
      </c>
      <c r="G161" s="19">
        <v>1150629.5905172413</v>
      </c>
      <c r="H161" s="76">
        <v>1234753</v>
      </c>
      <c r="I161" s="51"/>
      <c r="K161" s="6"/>
      <c r="AJ161" s="1"/>
    </row>
    <row r="162" spans="1:36" ht="18.75" x14ac:dyDescent="0.25">
      <c r="A162" s="140" t="s">
        <v>5</v>
      </c>
      <c r="B162" s="141"/>
      <c r="C162" s="75">
        <v>2112395.6366993054</v>
      </c>
      <c r="D162" s="19">
        <v>2289264.297049582</v>
      </c>
      <c r="E162" s="19">
        <v>1601420.9649352732</v>
      </c>
      <c r="F162" s="19">
        <v>1600624.7215927702</v>
      </c>
      <c r="G162" s="19">
        <v>1410589.7891424075</v>
      </c>
      <c r="H162" s="76">
        <v>1532528</v>
      </c>
      <c r="I162" s="51"/>
      <c r="K162" s="6"/>
      <c r="AJ162" s="1"/>
    </row>
    <row r="163" spans="1:36" ht="18.75" x14ac:dyDescent="0.25">
      <c r="A163" s="140" t="s">
        <v>6</v>
      </c>
      <c r="B163" s="141"/>
      <c r="C163" s="75">
        <v>2872904.7051844797</v>
      </c>
      <c r="D163" s="19">
        <v>6048250.5825455999</v>
      </c>
      <c r="E163" s="19">
        <v>2294676.9472433291</v>
      </c>
      <c r="F163" s="19">
        <v>2513676.1991631961</v>
      </c>
      <c r="G163" s="19">
        <v>2464456.6937669376</v>
      </c>
      <c r="H163" s="76">
        <v>2756612</v>
      </c>
      <c r="I163" s="51"/>
      <c r="K163" s="6"/>
      <c r="AJ163" s="1"/>
    </row>
    <row r="164" spans="1:36" ht="18.75" x14ac:dyDescent="0.25">
      <c r="A164" s="140" t="s">
        <v>7</v>
      </c>
      <c r="B164" s="141"/>
      <c r="C164" s="75" t="s">
        <v>125</v>
      </c>
      <c r="D164" s="19" t="s">
        <v>125</v>
      </c>
      <c r="E164" s="19" t="s">
        <v>125</v>
      </c>
      <c r="F164" s="19" t="s">
        <v>125</v>
      </c>
      <c r="G164" s="19" t="s">
        <v>125</v>
      </c>
      <c r="H164" s="76" t="s">
        <v>125</v>
      </c>
      <c r="I164" s="51"/>
      <c r="K164" s="6"/>
      <c r="AJ164" s="1"/>
    </row>
    <row r="165" spans="1:36" ht="19.5" thickBot="1" x14ac:dyDescent="0.3">
      <c r="A165" s="222" t="s">
        <v>8</v>
      </c>
      <c r="B165" s="223"/>
      <c r="C165" s="101" t="s">
        <v>125</v>
      </c>
      <c r="D165" s="119" t="s">
        <v>125</v>
      </c>
      <c r="E165" s="119" t="s">
        <v>125</v>
      </c>
      <c r="F165" s="119" t="s">
        <v>125</v>
      </c>
      <c r="G165" s="119" t="s">
        <v>125</v>
      </c>
      <c r="H165" s="120" t="s">
        <v>125</v>
      </c>
      <c r="I165" s="51"/>
      <c r="K165" s="6"/>
      <c r="AJ165" s="1"/>
    </row>
    <row r="166" spans="1:36" ht="18.75" x14ac:dyDescent="0.25">
      <c r="A166" s="30" t="s">
        <v>99</v>
      </c>
      <c r="B166" s="27"/>
      <c r="C166" s="28"/>
      <c r="D166" s="28"/>
      <c r="E166" s="28"/>
      <c r="F166" s="28"/>
      <c r="G166" s="28"/>
      <c r="H166" s="28"/>
      <c r="I166" s="28"/>
      <c r="K166" s="6"/>
      <c r="AJ166" s="1"/>
    </row>
    <row r="167" spans="1:36" x14ac:dyDescent="0.25"/>
    <row r="168" spans="1:36" x14ac:dyDescent="0.25"/>
    <row r="169" spans="1:36" x14ac:dyDescent="0.25"/>
    <row r="170" spans="1:36" x14ac:dyDescent="0.25"/>
    <row r="171" spans="1:36" x14ac:dyDescent="0.25"/>
    <row r="172" spans="1:36" x14ac:dyDescent="0.25"/>
    <row r="173" spans="1:36" x14ac:dyDescent="0.25"/>
    <row r="174" spans="1:36" x14ac:dyDescent="0.25"/>
    <row r="175" spans="1:36" x14ac:dyDescent="0.25"/>
    <row r="176" spans="1:3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</sheetData>
  <mergeCells count="154">
    <mergeCell ref="A160:B160"/>
    <mergeCell ref="A161:B161"/>
    <mergeCell ref="A162:B162"/>
    <mergeCell ref="A163:B163"/>
    <mergeCell ref="A164:B164"/>
    <mergeCell ref="A165:B165"/>
    <mergeCell ref="A144:B144"/>
    <mergeCell ref="A145:B145"/>
    <mergeCell ref="A146:B146"/>
    <mergeCell ref="A151:B151"/>
    <mergeCell ref="A152:B152"/>
    <mergeCell ref="A153:B153"/>
    <mergeCell ref="A154:B154"/>
    <mergeCell ref="A155:B155"/>
    <mergeCell ref="A156:B156"/>
    <mergeCell ref="A147:B147"/>
    <mergeCell ref="A150:B150"/>
    <mergeCell ref="A159:B159"/>
    <mergeCell ref="A78:B78"/>
    <mergeCell ref="A79:B79"/>
    <mergeCell ref="A80:B80"/>
    <mergeCell ref="A81:B81"/>
    <mergeCell ref="F86:G86"/>
    <mergeCell ref="F87:G87"/>
    <mergeCell ref="C96:D96"/>
    <mergeCell ref="A97:A98"/>
    <mergeCell ref="A86:B86"/>
    <mergeCell ref="A87:B87"/>
    <mergeCell ref="A88:B88"/>
    <mergeCell ref="G96:H96"/>
    <mergeCell ref="F92:G92"/>
    <mergeCell ref="G76:H76"/>
    <mergeCell ref="G77:H77"/>
    <mergeCell ref="A57:B57"/>
    <mergeCell ref="A59:B59"/>
    <mergeCell ref="A65:B65"/>
    <mergeCell ref="A66:B66"/>
    <mergeCell ref="A67:B67"/>
    <mergeCell ref="A75:B75"/>
    <mergeCell ref="G75:H75"/>
    <mergeCell ref="A60:B60"/>
    <mergeCell ref="A62:B62"/>
    <mergeCell ref="A61:B61"/>
    <mergeCell ref="A63:B63"/>
    <mergeCell ref="A68:B68"/>
    <mergeCell ref="A73:B73"/>
    <mergeCell ref="A71:B71"/>
    <mergeCell ref="A72:B72"/>
    <mergeCell ref="A70:B70"/>
    <mergeCell ref="A49:B49"/>
    <mergeCell ref="A50:B50"/>
    <mergeCell ref="A51:B51"/>
    <mergeCell ref="A52:B52"/>
    <mergeCell ref="A53:B53"/>
    <mergeCell ref="A54:B54"/>
    <mergeCell ref="E96:F96"/>
    <mergeCell ref="F88:G88"/>
    <mergeCell ref="F89:G89"/>
    <mergeCell ref="F90:G90"/>
    <mergeCell ref="F91:G91"/>
    <mergeCell ref="A55:B55"/>
    <mergeCell ref="A56:B56"/>
    <mergeCell ref="G78:H78"/>
    <mergeCell ref="G79:H79"/>
    <mergeCell ref="G80:H80"/>
    <mergeCell ref="G81:H81"/>
    <mergeCell ref="A82:B82"/>
    <mergeCell ref="G82:H82"/>
    <mergeCell ref="F84:G84"/>
    <mergeCell ref="A85:B85"/>
    <mergeCell ref="F85:G85"/>
    <mergeCell ref="A76:B76"/>
    <mergeCell ref="A77:B77"/>
    <mergeCell ref="L39:M39"/>
    <mergeCell ref="L40:M40"/>
    <mergeCell ref="L41:M41"/>
    <mergeCell ref="L42:M42"/>
    <mergeCell ref="L43:M43"/>
    <mergeCell ref="L44:M44"/>
    <mergeCell ref="A48:B48"/>
    <mergeCell ref="H16:H18"/>
    <mergeCell ref="B8:I8"/>
    <mergeCell ref="B9:I9"/>
    <mergeCell ref="A41:B41"/>
    <mergeCell ref="A31:B31"/>
    <mergeCell ref="A32:B32"/>
    <mergeCell ref="A33:B33"/>
    <mergeCell ref="A34:B34"/>
    <mergeCell ref="A38:B38"/>
    <mergeCell ref="A39:B39"/>
    <mergeCell ref="A40:B40"/>
    <mergeCell ref="A43:B43"/>
    <mergeCell ref="A44:B44"/>
    <mergeCell ref="A45:B45"/>
    <mergeCell ref="A42:B42"/>
    <mergeCell ref="B7:I7"/>
    <mergeCell ref="A23:F23"/>
    <mergeCell ref="A20:F20"/>
    <mergeCell ref="A19:F19"/>
    <mergeCell ref="A27:F27"/>
    <mergeCell ref="A25:F25"/>
    <mergeCell ref="A24:F24"/>
    <mergeCell ref="G16:G18"/>
    <mergeCell ref="A21:F21"/>
    <mergeCell ref="A22:F22"/>
    <mergeCell ref="A26:F26"/>
    <mergeCell ref="I125:I126"/>
    <mergeCell ref="J112:J113"/>
    <mergeCell ref="A108:A109"/>
    <mergeCell ref="A110:A111"/>
    <mergeCell ref="A112:A113"/>
    <mergeCell ref="H101:H102"/>
    <mergeCell ref="F97:F98"/>
    <mergeCell ref="F101:F102"/>
    <mergeCell ref="D101:D102"/>
    <mergeCell ref="I119:I120"/>
    <mergeCell ref="J108:J109"/>
    <mergeCell ref="J110:J111"/>
    <mergeCell ref="J114:J115"/>
    <mergeCell ref="F119:F120"/>
    <mergeCell ref="F121:F122"/>
    <mergeCell ref="F123:F124"/>
    <mergeCell ref="A99:A100"/>
    <mergeCell ref="A101:A102"/>
    <mergeCell ref="A105:H105"/>
    <mergeCell ref="I121:I122"/>
    <mergeCell ref="I123:I124"/>
    <mergeCell ref="A123:A124"/>
    <mergeCell ref="D97:D98"/>
    <mergeCell ref="A119:A120"/>
    <mergeCell ref="A141:B141"/>
    <mergeCell ref="A142:B142"/>
    <mergeCell ref="A143:B143"/>
    <mergeCell ref="A121:A122"/>
    <mergeCell ref="D99:D100"/>
    <mergeCell ref="F99:F100"/>
    <mergeCell ref="H99:H100"/>
    <mergeCell ref="H97:H98"/>
    <mergeCell ref="A114:A115"/>
    <mergeCell ref="A136:A137"/>
    <mergeCell ref="H136:H137"/>
    <mergeCell ref="A140:B140"/>
    <mergeCell ref="A103:A104"/>
    <mergeCell ref="D103:D104"/>
    <mergeCell ref="F103:F104"/>
    <mergeCell ref="H103:H104"/>
    <mergeCell ref="H130:H131"/>
    <mergeCell ref="A125:A126"/>
    <mergeCell ref="F125:F126"/>
    <mergeCell ref="A134:A135"/>
    <mergeCell ref="H134:H135"/>
    <mergeCell ref="A130:A131"/>
    <mergeCell ref="A132:A133"/>
    <mergeCell ref="H132:H133"/>
  </mergeCells>
  <pageMargins left="0.25" right="0.25" top="0.75" bottom="0.75" header="0.3" footer="0.3"/>
  <pageSetup scale="43" fitToHeight="0" orientation="portrait" r:id="rId1"/>
  <ignoredErrors>
    <ignoredError sqref="J68:K68 J63:K63 J57:K57 J45:K45 K34 C34:H34 C45:I45 C57:I57 C63:I63 C68:I68 C147:H147 I147:K147 I34:J34" formulaRange="1"/>
    <ignoredError sqref="B132:F132 B119:H119 B110:I110 B112:I112 B121:H121 F120 F122 B134:F134" evalError="1"/>
    <ignoredError sqref="B113:I113 B124:E124 G124:H124 B135:G135 B114:I114 B125:E125 G125:H125 B136:G136" formula="1"/>
    <ignoredError sqref="F124 B123:H123" evalError="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Alcides Quintero Quintero</dc:creator>
  <cp:lastModifiedBy>Andres Felipe Morante Rios</cp:lastModifiedBy>
  <cp:lastPrinted>2019-09-17T15:46:27Z</cp:lastPrinted>
  <dcterms:created xsi:type="dcterms:W3CDTF">2014-06-16T15:17:17Z</dcterms:created>
  <dcterms:modified xsi:type="dcterms:W3CDTF">2020-11-13T13:44:24Z</dcterms:modified>
</cp:coreProperties>
</file>